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5\الربع الرابع\الموقع الالكتروني الربع الرابع 2025\"/>
    </mc:Choice>
  </mc:AlternateContent>
  <xr:revisionPtr revIDLastSave="0" documentId="13_ncr:1_{5F9217A7-42B0-46F2-B44C-822B0A42B497}" xr6:coauthVersionLast="36" xr6:coauthVersionMax="36" xr10:uidLastSave="{00000000-0000-0000-0000-000000000000}"/>
  <bookViews>
    <workbookView xWindow="0" yWindow="0" windowWidth="28800" windowHeight="12225" xr2:uid="{928DA175-1177-414B-94A7-833C0027B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E27" i="1"/>
  <c r="C27" i="1"/>
  <c r="E26" i="1"/>
  <c r="E28" i="1" s="1"/>
  <c r="C26" i="1"/>
  <c r="C28" i="1" s="1"/>
  <c r="D21" i="1" l="1"/>
  <c r="B21" i="1"/>
  <c r="E20" i="1"/>
  <c r="C20" i="1"/>
  <c r="E19" i="1"/>
  <c r="E21" i="1" s="1"/>
  <c r="C19" i="1"/>
  <c r="C21" i="1" s="1"/>
  <c r="C14" i="1" l="1"/>
  <c r="B14" i="1"/>
  <c r="E14" i="1"/>
  <c r="D14" i="1"/>
  <c r="E13" i="1"/>
  <c r="C13" i="1"/>
  <c r="E12" i="1"/>
  <c r="C12" i="1"/>
  <c r="D7" i="1" l="1"/>
  <c r="E6" i="1" s="1"/>
  <c r="B7" i="1"/>
  <c r="C6" i="1" s="1"/>
  <c r="C5" i="1" l="1"/>
  <c r="C7" i="1" s="1"/>
  <c r="E5" i="1"/>
  <c r="E7" i="1" s="1"/>
</calcChain>
</file>

<file path=xl/sharedStrings.xml><?xml version="1.0" encoding="utf-8"?>
<sst xmlns="http://schemas.openxmlformats.org/spreadsheetml/2006/main" count="64" uniqueCount="21">
  <si>
    <t>العملة (دولار أمريكي)</t>
  </si>
  <si>
    <t>Currency: (US Dollar)</t>
  </si>
  <si>
    <t>نوع المستأجر</t>
  </si>
  <si>
    <t>عدد العقود       number of contracts</t>
  </si>
  <si>
    <t>%</t>
  </si>
  <si>
    <t>قيمة العقود        value of contracts</t>
  </si>
  <si>
    <t>Type of lessee</t>
  </si>
  <si>
    <t>أفراد</t>
  </si>
  <si>
    <t>Individuals</t>
  </si>
  <si>
    <t>شركات</t>
  </si>
  <si>
    <t>Companies</t>
  </si>
  <si>
    <t>المجموع</t>
  </si>
  <si>
    <t>Total</t>
  </si>
  <si>
    <t xml:space="preserve"> توزيع محفظة التأجير التمويلي حسب طبيعة المستأجرين من 01/01/2025 حتى 31/03/2025</t>
  </si>
  <si>
    <t>Financial leasing portfolio per type of lessees from 01/01/2025 until 31/03/2025</t>
  </si>
  <si>
    <t>Financial leasing portfolio per type of lessees from 01/01/2025 until 30/06/2025</t>
  </si>
  <si>
    <t xml:space="preserve"> توزيع محفظة التأجير التمويلي حسب طبيعة المستأجرين من 01/01/2025 حتى 30/06/2025</t>
  </si>
  <si>
    <t xml:space="preserve"> توزيع محفظة التأجير التمويلي حسب طبيعة المستأجرين من 01/01/2025 حتى 30/09/2025</t>
  </si>
  <si>
    <t>Financial leasing portfolio per type of lessees from 01/01/2025 until 30/09/2025</t>
  </si>
  <si>
    <t xml:space="preserve"> توزيع محفظة التأجير التمويلي حسب طبيعة المستأجرين من 01/01/2025 حتى 31/12/2025</t>
  </si>
  <si>
    <t>Financial leasing portfolio per type of lessees from 01/01/2025 until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</si>
</sst>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4573"/>
      <name val="Arial"/>
      <family val="2"/>
    </font>
    <font>
      <b/>
      <sz val="10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18">
    <xf numFmtId="0" fontId="0" fillId="0" borderId="0" xfId="0"/>
    <xf numFmtId="0" fontId="5" fillId="2" borderId="1" xfId="2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/>
    </xf>
    <xf numFmtId="164" fontId="2" fillId="2" borderId="1" xfId="2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5C801AD1-8986-4C23-92F1-E06784DF9754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7D783A-F02C-4009-9689-65B8CFCFFF5B}" name="Table931117202324283134374043464952" displayName="Table931117202324283134374043464952" ref="A4:F7" headerRowCount="0" totalsRowShown="0" headerRowDxfId="55" dataDxfId="54">
  <tableColumns count="6">
    <tableColumn id="1" xr3:uid="{F130004E-4FAA-4595-8050-5A1845EDD963}" name="Column1" headerRowDxfId="53" dataDxfId="52"/>
    <tableColumn id="2" xr3:uid="{32B4645A-C872-4F67-841D-83C3A71FBB05}" name="Column2" headerRowDxfId="51" dataDxfId="50"/>
    <tableColumn id="3" xr3:uid="{716EDA03-2C6B-4D2F-98C1-E6C50EE9A83C}" name="Column3" headerRowDxfId="49" dataDxfId="48"/>
    <tableColumn id="4" xr3:uid="{448E0057-D5B3-47EB-9157-AD6837B7CDD8}" name="Column4" headerRowDxfId="47" dataDxfId="46"/>
    <tableColumn id="5" xr3:uid="{EBF3BB12-9AD8-4E23-880A-A5BA9D01C570}" name="Column5" headerRowDxfId="45" dataDxfId="44"/>
    <tableColumn id="6" xr3:uid="{90A00038-FEB2-479C-B73E-64B6ACCBAD79}" name="Column6" headerRowDxfId="43" dataDxfId="4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85F528-4E68-4979-94C7-5C5C1DE9DF48}" name="Table9311172023242831343740434649522" displayName="Table9311172023242831343740434649522" ref="A11:F14" headerRowCount="0" totalsRowShown="0" headerRowDxfId="41" dataDxfId="40">
  <tableColumns count="6">
    <tableColumn id="1" xr3:uid="{20054F3F-AE43-47D3-9FA1-9CF545147CD8}" name="Column1" headerRowDxfId="39" dataDxfId="38"/>
    <tableColumn id="2" xr3:uid="{6D382939-9D70-4F17-88FE-D5C3932FB728}" name="Column2" headerRowDxfId="37" dataDxfId="36"/>
    <tableColumn id="3" xr3:uid="{53758D39-5EA4-4C54-B2A0-0DAC1ED99AFA}" name="Column3" headerRowDxfId="35" dataDxfId="34"/>
    <tableColumn id="4" xr3:uid="{182E8784-0A7F-48C5-9F4A-57EC8F6B197B}" name="Column4" headerRowDxfId="33" dataDxfId="32"/>
    <tableColumn id="5" xr3:uid="{F67420B3-390C-4968-873F-414112670F4F}" name="Column5" headerRowDxfId="31" dataDxfId="30"/>
    <tableColumn id="6" xr3:uid="{D56F9CEC-6BA3-4815-BB07-D757877B2DCD}" name="Column6" headerRowDxfId="29" dataDxfId="28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7582F7-9D24-41B2-8BFD-6E46BE42266E}" name="Table93111720232428313437404346495224" displayName="Table93111720232428313437404346495224" ref="A18:F21" headerRowCount="0" totalsRowShown="0" headerRowDxfId="27" dataDxfId="26">
  <tableColumns count="6">
    <tableColumn id="1" xr3:uid="{55B26EEB-B0F2-4026-8019-46D7BC8A532D}" name="Column1" headerRowDxfId="25" dataDxfId="24"/>
    <tableColumn id="2" xr3:uid="{B5F76351-BAB3-4E1C-A145-EF479B914436}" name="Column2" headerRowDxfId="23" dataDxfId="22"/>
    <tableColumn id="3" xr3:uid="{AC6FE36D-01E5-413A-ADA7-810D50629550}" name="Column3" headerRowDxfId="21" dataDxfId="20"/>
    <tableColumn id="4" xr3:uid="{F9B2D4D5-E283-4A96-A81F-8EEC6910ED35}" name="Column4" headerRowDxfId="19" dataDxfId="18"/>
    <tableColumn id="5" xr3:uid="{9C6C8C75-F505-43E7-8A04-B95E2D46AD5B}" name="Column5" headerRowDxfId="17" dataDxfId="16"/>
    <tableColumn id="6" xr3:uid="{B355572C-D3FB-478E-9810-129A68D58945}" name="Column6" headerRowDxfId="15" dataDxfId="14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DD5B84-3B5F-49A1-8756-6A95A53641B0}" name="Table931117202324283134374043464952245" displayName="Table931117202324283134374043464952245" ref="A25:F28" headerRowCount="0" totalsRowShown="0" headerRowDxfId="13" dataDxfId="12">
  <tableColumns count="6">
    <tableColumn id="1" xr3:uid="{88720797-9E4E-44B5-B198-202B0AF31715}" name="Column1" headerRowDxfId="11" dataDxfId="10"/>
    <tableColumn id="2" xr3:uid="{DE658C97-A9AA-4B7C-9AFB-32C3FFAC867B}" name="Column2" headerRowDxfId="9" dataDxfId="8"/>
    <tableColumn id="3" xr3:uid="{A8617C34-66E4-4983-839C-FB0AC1C3E173}" name="Column3" headerRowDxfId="7" dataDxfId="6"/>
    <tableColumn id="4" xr3:uid="{ABBF1DF3-C959-4A26-BC09-A94773D0C873}" name="Column4" headerRowDxfId="5" dataDxfId="4"/>
    <tableColumn id="5" xr3:uid="{7B9E19A4-B6E2-4759-BACB-592006B8F88B}" name="Column5" headerRowDxfId="3" dataDxfId="2"/>
    <tableColumn id="6" xr3:uid="{060851FB-3482-4729-90FE-ACF338BD9477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A642-8FCC-4713-9E4C-F6681DB057DF}">
  <dimension ref="A1:F28"/>
  <sheetViews>
    <sheetView rightToLeft="1" tabSelected="1" topLeftCell="A19" workbookViewId="0">
      <selection activeCell="A35" sqref="A35"/>
    </sheetView>
  </sheetViews>
  <sheetFormatPr defaultRowHeight="15" x14ac:dyDescent="0.25"/>
  <cols>
    <col min="1" max="1" width="27.28515625" customWidth="1"/>
    <col min="2" max="2" width="20.42578125" customWidth="1"/>
    <col min="3" max="3" width="12.140625" customWidth="1"/>
    <col min="4" max="4" width="14" bestFit="1" customWidth="1"/>
    <col min="5" max="5" width="9" customWidth="1"/>
    <col min="6" max="6" width="20.28515625" bestFit="1" customWidth="1"/>
    <col min="8" max="8" width="11.5703125" bestFit="1" customWidth="1"/>
  </cols>
  <sheetData>
    <row r="1" spans="1:6" ht="39" customHeight="1" x14ac:dyDescent="0.25">
      <c r="A1" s="12" t="s">
        <v>13</v>
      </c>
      <c r="B1" s="13"/>
      <c r="C1" s="13"/>
      <c r="D1" s="13"/>
      <c r="E1" s="13"/>
      <c r="F1" s="13"/>
    </row>
    <row r="2" spans="1:6" ht="46.5" customHeight="1" x14ac:dyDescent="0.25">
      <c r="A2" s="12" t="s">
        <v>14</v>
      </c>
      <c r="B2" s="13"/>
      <c r="C2" s="13"/>
      <c r="D2" s="13"/>
      <c r="E2" s="13"/>
      <c r="F2" s="13"/>
    </row>
    <row r="3" spans="1:6" x14ac:dyDescent="0.25">
      <c r="A3" s="14" t="s">
        <v>0</v>
      </c>
      <c r="B3" s="15"/>
      <c r="C3" s="15"/>
      <c r="D3" s="16" t="s">
        <v>1</v>
      </c>
      <c r="E3" s="17"/>
      <c r="F3" s="17"/>
    </row>
    <row r="4" spans="1:6" ht="45" x14ac:dyDescent="0.25">
      <c r="A4" s="1" t="s">
        <v>2</v>
      </c>
      <c r="B4" s="2" t="s">
        <v>3</v>
      </c>
      <c r="C4" s="1" t="s">
        <v>4</v>
      </c>
      <c r="D4" s="2" t="s">
        <v>5</v>
      </c>
      <c r="E4" s="1" t="s">
        <v>4</v>
      </c>
      <c r="F4" s="2" t="s">
        <v>6</v>
      </c>
    </row>
    <row r="5" spans="1:6" x14ac:dyDescent="0.25">
      <c r="A5" s="3" t="s">
        <v>7</v>
      </c>
      <c r="B5" s="3">
        <v>390</v>
      </c>
      <c r="C5" s="4">
        <f>Table931117202324283134374043464952[[#This Row],[Column2]]/B7</f>
        <v>0.84782608695652173</v>
      </c>
      <c r="D5" s="5">
        <v>15276631</v>
      </c>
      <c r="E5" s="4">
        <f>Table931117202324283134374043464952[[#This Row],[Column4]]/D7</f>
        <v>0.6602575433988167</v>
      </c>
      <c r="F5" s="3" t="s">
        <v>8</v>
      </c>
    </row>
    <row r="6" spans="1:6" x14ac:dyDescent="0.25">
      <c r="A6" s="6" t="s">
        <v>9</v>
      </c>
      <c r="B6" s="6">
        <v>70</v>
      </c>
      <c r="C6" s="7">
        <f>Table931117202324283134374043464952[[#This Row],[Column2]]/B7</f>
        <v>0.15217391304347827</v>
      </c>
      <c r="D6" s="8">
        <v>7860751</v>
      </c>
      <c r="E6" s="7">
        <f>Table931117202324283134374043464952[[#This Row],[Column4]]/D7</f>
        <v>0.3397424566011833</v>
      </c>
      <c r="F6" s="6" t="s">
        <v>10</v>
      </c>
    </row>
    <row r="7" spans="1:6" ht="30.75" customHeight="1" x14ac:dyDescent="0.25">
      <c r="A7" s="9" t="s">
        <v>11</v>
      </c>
      <c r="B7" s="9">
        <f>SUM(B5:B6)</f>
        <v>460</v>
      </c>
      <c r="C7" s="10">
        <f>SUM(C5:C6)</f>
        <v>1</v>
      </c>
      <c r="D7" s="11">
        <f>SUM(D5:D6)</f>
        <v>23137382</v>
      </c>
      <c r="E7" s="10">
        <f>SUM(E5:E6)</f>
        <v>1</v>
      </c>
      <c r="F7" s="9" t="s">
        <v>12</v>
      </c>
    </row>
    <row r="8" spans="1:6" ht="39" customHeight="1" x14ac:dyDescent="0.25">
      <c r="A8" s="12" t="s">
        <v>16</v>
      </c>
      <c r="B8" s="13"/>
      <c r="C8" s="13"/>
      <c r="D8" s="13"/>
      <c r="E8" s="13"/>
      <c r="F8" s="13"/>
    </row>
    <row r="9" spans="1:6" ht="46.5" customHeight="1" x14ac:dyDescent="0.25">
      <c r="A9" s="12" t="s">
        <v>15</v>
      </c>
      <c r="B9" s="13"/>
      <c r="C9" s="13"/>
      <c r="D9" s="13"/>
      <c r="E9" s="13"/>
      <c r="F9" s="13"/>
    </row>
    <row r="10" spans="1:6" x14ac:dyDescent="0.25">
      <c r="A10" s="14" t="s">
        <v>0</v>
      </c>
      <c r="B10" s="15"/>
      <c r="C10" s="15"/>
      <c r="D10" s="16" t="s">
        <v>1</v>
      </c>
      <c r="E10" s="17"/>
      <c r="F10" s="17"/>
    </row>
    <row r="11" spans="1:6" ht="45" x14ac:dyDescent="0.25">
      <c r="A11" s="1" t="s">
        <v>2</v>
      </c>
      <c r="B11" s="2" t="s">
        <v>3</v>
      </c>
      <c r="C11" s="1" t="s">
        <v>4</v>
      </c>
      <c r="D11" s="2" t="s">
        <v>5</v>
      </c>
      <c r="E11" s="1" t="s">
        <v>4</v>
      </c>
      <c r="F11" s="2" t="s">
        <v>6</v>
      </c>
    </row>
    <row r="12" spans="1:6" x14ac:dyDescent="0.25">
      <c r="A12" s="3" t="s">
        <v>7</v>
      </c>
      <c r="B12" s="3">
        <v>768</v>
      </c>
      <c r="C12" s="4">
        <f>Table9311172023242831343740434649522[[#This Row],[Column2]]/B14</f>
        <v>0.83751363140676116</v>
      </c>
      <c r="D12" s="5">
        <v>30038561</v>
      </c>
      <c r="E12" s="4">
        <f>Table9311172023242831343740434649522[[#This Row],[Column4]]/D14</f>
        <v>0.6106820150633846</v>
      </c>
      <c r="F12" s="3" t="s">
        <v>8</v>
      </c>
    </row>
    <row r="13" spans="1:6" x14ac:dyDescent="0.25">
      <c r="A13" s="6" t="s">
        <v>9</v>
      </c>
      <c r="B13" s="6">
        <v>149</v>
      </c>
      <c r="C13" s="7">
        <f>Table9311172023242831343740434649522[[#This Row],[Column2]]/B14</f>
        <v>0.16248636859323881</v>
      </c>
      <c r="D13" s="8">
        <v>19149986</v>
      </c>
      <c r="E13" s="7">
        <f>Table9311172023242831343740434649522[[#This Row],[Column4]]/D14</f>
        <v>0.3893179849366154</v>
      </c>
      <c r="F13" s="6" t="s">
        <v>10</v>
      </c>
    </row>
    <row r="14" spans="1:6" ht="30.75" customHeight="1" x14ac:dyDescent="0.25">
      <c r="A14" s="9" t="s">
        <v>11</v>
      </c>
      <c r="B14" s="9">
        <f>SUM(B12:B13)</f>
        <v>917</v>
      </c>
      <c r="C14" s="10">
        <f>SUM(C12:C13)</f>
        <v>1</v>
      </c>
      <c r="D14" s="11">
        <f>SUM(D12:D13)</f>
        <v>49188547</v>
      </c>
      <c r="E14" s="10">
        <f>SUM(E12:E13)</f>
        <v>1</v>
      </c>
      <c r="F14" s="9" t="s">
        <v>12</v>
      </c>
    </row>
    <row r="15" spans="1:6" ht="39" customHeight="1" x14ac:dyDescent="0.25">
      <c r="A15" s="12" t="s">
        <v>17</v>
      </c>
      <c r="B15" s="13"/>
      <c r="C15" s="13"/>
      <c r="D15" s="13"/>
      <c r="E15" s="13"/>
      <c r="F15" s="13"/>
    </row>
    <row r="16" spans="1:6" ht="46.5" customHeight="1" x14ac:dyDescent="0.25">
      <c r="A16" s="12" t="s">
        <v>18</v>
      </c>
      <c r="B16" s="13"/>
      <c r="C16" s="13"/>
      <c r="D16" s="13"/>
      <c r="E16" s="13"/>
      <c r="F16" s="13"/>
    </row>
    <row r="17" spans="1:6" x14ac:dyDescent="0.25">
      <c r="A17" s="14" t="s">
        <v>0</v>
      </c>
      <c r="B17" s="15"/>
      <c r="C17" s="15"/>
      <c r="D17" s="16" t="s">
        <v>1</v>
      </c>
      <c r="E17" s="17"/>
      <c r="F17" s="17"/>
    </row>
    <row r="18" spans="1:6" ht="45" x14ac:dyDescent="0.25">
      <c r="A18" s="1" t="s">
        <v>2</v>
      </c>
      <c r="B18" s="2" t="s">
        <v>3</v>
      </c>
      <c r="C18" s="1" t="s">
        <v>4</v>
      </c>
      <c r="D18" s="2" t="s">
        <v>5</v>
      </c>
      <c r="E18" s="1" t="s">
        <v>4</v>
      </c>
      <c r="F18" s="2" t="s">
        <v>6</v>
      </c>
    </row>
    <row r="19" spans="1:6" x14ac:dyDescent="0.25">
      <c r="A19" s="3" t="s">
        <v>7</v>
      </c>
      <c r="B19" s="3">
        <v>1136</v>
      </c>
      <c r="C19" s="4">
        <f>Table93111720232428313437404346495224[[#This Row],[Column2]]/B21</f>
        <v>0.81785457163426922</v>
      </c>
      <c r="D19" s="5">
        <v>45813966</v>
      </c>
      <c r="E19" s="4">
        <f>Table93111720232428313437404346495224[[#This Row],[Column4]]/D21</f>
        <v>0.57367960429877096</v>
      </c>
      <c r="F19" s="3" t="s">
        <v>8</v>
      </c>
    </row>
    <row r="20" spans="1:6" x14ac:dyDescent="0.25">
      <c r="A20" s="6" t="s">
        <v>9</v>
      </c>
      <c r="B20" s="6">
        <v>253</v>
      </c>
      <c r="C20" s="7">
        <f>Table93111720232428313437404346495224[[#This Row],[Column2]]/B21</f>
        <v>0.18214542836573075</v>
      </c>
      <c r="D20" s="8">
        <v>34045882</v>
      </c>
      <c r="E20" s="7">
        <f>Table93111720232428313437404346495224[[#This Row],[Column4]]/D21</f>
        <v>0.42632039570122898</v>
      </c>
      <c r="F20" s="6" t="s">
        <v>10</v>
      </c>
    </row>
    <row r="21" spans="1:6" ht="30.75" customHeight="1" x14ac:dyDescent="0.25">
      <c r="A21" s="9" t="s">
        <v>11</v>
      </c>
      <c r="B21" s="9">
        <f>SUM(B19:B20)</f>
        <v>1389</v>
      </c>
      <c r="C21" s="10">
        <f>SUM(C19:C20)</f>
        <v>1</v>
      </c>
      <c r="D21" s="11">
        <f>SUM(D19:D20)</f>
        <v>79859848</v>
      </c>
      <c r="E21" s="10">
        <f>SUM(E19:E20)</f>
        <v>1</v>
      </c>
      <c r="F21" s="9" t="s">
        <v>12</v>
      </c>
    </row>
    <row r="22" spans="1:6" ht="39" customHeight="1" x14ac:dyDescent="0.25">
      <c r="A22" s="12" t="s">
        <v>19</v>
      </c>
      <c r="B22" s="13"/>
      <c r="C22" s="13"/>
      <c r="D22" s="13"/>
      <c r="E22" s="13"/>
      <c r="F22" s="13"/>
    </row>
    <row r="23" spans="1:6" ht="46.5" customHeight="1" x14ac:dyDescent="0.25">
      <c r="A23" s="12" t="s">
        <v>20</v>
      </c>
      <c r="B23" s="13"/>
      <c r="C23" s="13"/>
      <c r="D23" s="13"/>
      <c r="E23" s="13"/>
      <c r="F23" s="13"/>
    </row>
    <row r="24" spans="1:6" x14ac:dyDescent="0.25">
      <c r="A24" s="14" t="s">
        <v>0</v>
      </c>
      <c r="B24" s="15"/>
      <c r="C24" s="15"/>
      <c r="D24" s="16" t="s">
        <v>1</v>
      </c>
      <c r="E24" s="17"/>
      <c r="F24" s="17"/>
    </row>
    <row r="25" spans="1:6" ht="45" x14ac:dyDescent="0.25">
      <c r="A25" s="1" t="s">
        <v>2</v>
      </c>
      <c r="B25" s="2" t="s">
        <v>3</v>
      </c>
      <c r="C25" s="1" t="s">
        <v>4</v>
      </c>
      <c r="D25" s="2" t="s">
        <v>5</v>
      </c>
      <c r="E25" s="1" t="s">
        <v>4</v>
      </c>
      <c r="F25" s="2" t="s">
        <v>6</v>
      </c>
    </row>
    <row r="26" spans="1:6" x14ac:dyDescent="0.25">
      <c r="A26" s="3" t="s">
        <v>7</v>
      </c>
      <c r="B26" s="3">
        <v>1571</v>
      </c>
      <c r="C26" s="4">
        <f>Table931117202324283134374043464952245[[#This Row],[Column2]]/B28</f>
        <v>0.8081275720164609</v>
      </c>
      <c r="D26" s="5">
        <v>66112471</v>
      </c>
      <c r="E26" s="4">
        <f>Table931117202324283134374043464952245[[#This Row],[Column4]]/D28</f>
        <v>0.55955018586130378</v>
      </c>
      <c r="F26" s="3" t="s">
        <v>8</v>
      </c>
    </row>
    <row r="27" spans="1:6" x14ac:dyDescent="0.25">
      <c r="A27" s="6" t="s">
        <v>9</v>
      </c>
      <c r="B27" s="6">
        <v>373</v>
      </c>
      <c r="C27" s="7">
        <f>Table931117202324283134374043464952245[[#This Row],[Column2]]/B28</f>
        <v>0.1918724279835391</v>
      </c>
      <c r="D27" s="8">
        <v>52040418</v>
      </c>
      <c r="E27" s="7">
        <f>Table931117202324283134374043464952245[[#This Row],[Column4]]/D28</f>
        <v>0.44044981413869616</v>
      </c>
      <c r="F27" s="6" t="s">
        <v>10</v>
      </c>
    </row>
    <row r="28" spans="1:6" ht="30.75" customHeight="1" x14ac:dyDescent="0.25">
      <c r="A28" s="9" t="s">
        <v>11</v>
      </c>
      <c r="B28" s="9">
        <f>SUM(B26:B27)</f>
        <v>1944</v>
      </c>
      <c r="C28" s="10">
        <f>SUM(C26:C27)</f>
        <v>1</v>
      </c>
      <c r="D28" s="11">
        <f>SUM(D26:D27)</f>
        <v>118152889</v>
      </c>
      <c r="E28" s="10">
        <f>SUM(E26:E27)</f>
        <v>1</v>
      </c>
      <c r="F28" s="9" t="s">
        <v>12</v>
      </c>
    </row>
  </sheetData>
  <mergeCells count="16">
    <mergeCell ref="A22:F22"/>
    <mergeCell ref="A23:F23"/>
    <mergeCell ref="A24:C24"/>
    <mergeCell ref="D24:F24"/>
    <mergeCell ref="A1:F1"/>
    <mergeCell ref="A2:F2"/>
    <mergeCell ref="A3:C3"/>
    <mergeCell ref="D3:F3"/>
    <mergeCell ref="A8:F8"/>
    <mergeCell ref="A15:F15"/>
    <mergeCell ref="A16:F16"/>
    <mergeCell ref="A17:C17"/>
    <mergeCell ref="D17:F17"/>
    <mergeCell ref="A9:F9"/>
    <mergeCell ref="A10:C10"/>
    <mergeCell ref="D10:F10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2022-06-06T12:10:18Z</dcterms:created>
  <dcterms:modified xsi:type="dcterms:W3CDTF">2026-02-08T12:37:11Z</dcterms:modified>
</cp:coreProperties>
</file>