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untaha\Desktop\خطة 2025\التاجير التمويلي\"/>
    </mc:Choice>
  </mc:AlternateContent>
  <xr:revisionPtr revIDLastSave="0" documentId="8_{08A9EE5E-6A31-416D-8F38-69311A569BEC}" xr6:coauthVersionLast="36" xr6:coauthVersionMax="36" xr10:uidLastSave="{00000000-0000-0000-0000-000000000000}"/>
  <bookViews>
    <workbookView xWindow="0" yWindow="0" windowWidth="28800" windowHeight="10605" xr2:uid="{A9DBED72-BAE1-498B-B088-B60FBA048AFA}"/>
  </bookViews>
  <sheets>
    <sheet name="Sheet1" sheetId="1" r:id="rId1"/>
  </sheets>
  <definedNames>
    <definedName name="totalnumber">Sheet1!$B$9</definedName>
    <definedName name="totalvalue">Sheet1!$D$9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7" i="1"/>
  <c r="C26" i="1"/>
  <c r="C25" i="1"/>
  <c r="C24" i="1"/>
  <c r="C23" i="1"/>
  <c r="D27" i="1" l="1"/>
  <c r="B27" i="1"/>
  <c r="C27" i="1" l="1"/>
  <c r="E18" i="1"/>
  <c r="B18" i="1"/>
  <c r="E15" i="1" l="1"/>
  <c r="E16" i="1"/>
  <c r="E17" i="1"/>
  <c r="E14" i="1"/>
  <c r="C14" i="1"/>
  <c r="C18" i="1" s="1"/>
  <c r="C15" i="1"/>
  <c r="C16" i="1"/>
  <c r="C17" i="1"/>
  <c r="D18" i="1"/>
  <c r="D9" i="1" l="1"/>
  <c r="E5" i="1" s="1"/>
  <c r="B9" i="1"/>
  <c r="C7" i="1" s="1"/>
  <c r="E8" i="1" l="1"/>
  <c r="E9" i="1"/>
  <c r="C5" i="1"/>
  <c r="E7" i="1"/>
  <c r="C6" i="1"/>
  <c r="E6" i="1"/>
  <c r="C9" i="1"/>
  <c r="C8" i="1"/>
</calcChain>
</file>

<file path=xl/sharedStrings.xml><?xml version="1.0" encoding="utf-8"?>
<sst xmlns="http://schemas.openxmlformats.org/spreadsheetml/2006/main" count="60" uniqueCount="23">
  <si>
    <t>(العملة: دولار أمريكي)</t>
  </si>
  <si>
    <t>Currency: (US Dollar)</t>
  </si>
  <si>
    <t>طبيعة المأجور</t>
  </si>
  <si>
    <t>عدد العقود       number of contracts</t>
  </si>
  <si>
    <t>%</t>
  </si>
  <si>
    <t>قيمة العقود             value of contracts</t>
  </si>
  <si>
    <t>Type of leased asset</t>
  </si>
  <si>
    <t xml:space="preserve">المركبات للاستخدام الشخصي </t>
  </si>
  <si>
    <t xml:space="preserve">مركبات للاستخدام التجاري </t>
  </si>
  <si>
    <t>معدات هندسية وشاحنات ومركبات ثقيلة</t>
  </si>
  <si>
    <t xml:space="preserve">Trucks and heavy vehicles
</t>
  </si>
  <si>
    <t>مال منقول ( لا يشمل المركبات)</t>
  </si>
  <si>
    <t xml:space="preserve">Moveable Assets </t>
  </si>
  <si>
    <t xml:space="preserve">المجموع </t>
  </si>
  <si>
    <t>Total</t>
  </si>
  <si>
    <t>Financial leasing portfolio per type of leased assets from 01/01/2025 until 31/03/2025</t>
  </si>
  <si>
    <t>توزيع محفظة التأجير التمويلي حسب  أنواع الأصول المؤجرة من 01/01/2025 حتى 31/03/2025</t>
  </si>
  <si>
    <t>Financial leasing portfolio per type of leased assets from 01/01/2025 until 30/06/2025</t>
  </si>
  <si>
    <t>توزيع محفظة التأجير التمويلي حسب  أنواع الأصول المؤجرة من 01/01/2025 حتى 30/06/2025</t>
  </si>
  <si>
    <t>Financial leasing portfolio per type of leased assets from 01/01/2025 until 30/09/2025</t>
  </si>
  <si>
    <t>توزيع محفظة التأجير التمويلي حسب  أنواع الأصول المؤجرة من 01/01/2025 حتى 30/09/2025</t>
  </si>
  <si>
    <t xml:space="preserve">vehicles for personal use </t>
  </si>
  <si>
    <t>commercial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</si>
</sst>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A4573"/>
      <name val="Arial"/>
      <family val="2"/>
    </font>
    <font>
      <sz val="10"/>
      <color rgb="FF5A4573"/>
      <name val="Arial"/>
      <family val="2"/>
    </font>
    <font>
      <sz val="11"/>
      <color rgb="FF5A457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0" applyFont="0" applyAlignment="0">
      <alignment horizontal="center" vertical="center"/>
    </xf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right" readingOrder="2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10" fontId="6" fillId="0" borderId="0" xfId="3" applyNumberFormat="1" applyFont="1"/>
    <xf numFmtId="3" fontId="6" fillId="0" borderId="0" xfId="0" applyNumberFormat="1" applyFont="1"/>
    <xf numFmtId="165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3" builtinId="5"/>
    <cellStyle name="Style 1" xfId="2" xr:uid="{4A35C8C2-2DD1-47F7-B4C0-B87CEAD62DF1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84CC09-3C44-4B3D-B161-CB366593C4D3}" name="Table912131519212526293235384144475053" displayName="Table912131519212526293235384144475053" ref="A4:F9" headerRowCount="0" totalsRowShown="0" headerRowDxfId="41" dataDxfId="40">
  <tableColumns count="6">
    <tableColumn id="1" xr3:uid="{82FA35DA-D119-409A-A60B-46FEAB82EAD8}" name="Column1" headerRowDxfId="39" dataDxfId="38"/>
    <tableColumn id="2" xr3:uid="{D7E3B4ED-406C-4145-8805-C5826F29FD9C}" name="Column2" headerRowDxfId="37" dataDxfId="36"/>
    <tableColumn id="3" xr3:uid="{E1ACDB08-71C3-49F3-AEB6-91CCDB254A20}" name="Column3" headerRowDxfId="35" dataDxfId="34"/>
    <tableColumn id="4" xr3:uid="{B60A7981-0B70-44CF-9CAE-1182584C37DF}" name="Column4" headerRowDxfId="33" dataDxfId="32"/>
    <tableColumn id="5" xr3:uid="{047E31F6-B17A-413E-B480-840B46C806A0}" name="Column5" headerRowDxfId="31" dataDxfId="30"/>
    <tableColumn id="6" xr3:uid="{12161932-4167-4CF2-A862-968397A7DFAB}" name="Column6" headerRowDxfId="29" dataDxfId="28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FCEA9F-0BBC-4198-ADD3-7511CE93BA5F}" name="Table9121315192125262932353841444750533" displayName="Table9121315192125262932353841444750533" ref="A13:F18" headerRowCount="0" totalsRowShown="0" headerRowDxfId="27" dataDxfId="26">
  <tableColumns count="6">
    <tableColumn id="1" xr3:uid="{659AE9A1-6CC2-4E8B-BBC6-49F1C74ADD0E}" name="Column1" headerRowDxfId="25" dataDxfId="24"/>
    <tableColumn id="2" xr3:uid="{E0C1F8FF-72DB-4881-A651-F84E6D0D6A41}" name="Column2" headerRowDxfId="23" dataDxfId="22"/>
    <tableColumn id="3" xr3:uid="{1CF7FAD9-753D-4C54-8D5C-42EE75183522}" name="Column3" headerRowDxfId="21" dataDxfId="20"/>
    <tableColumn id="4" xr3:uid="{D05B41C9-5886-4D6F-A89E-8F2B606A99E7}" name="Column4" headerRowDxfId="19" dataDxfId="18"/>
    <tableColumn id="5" xr3:uid="{9213DAFA-4AC9-4A82-B5EA-55B1CEE65D47}" name="Column5" headerRowDxfId="17" dataDxfId="16"/>
    <tableColumn id="6" xr3:uid="{4B8F2906-A765-4130-9B48-35EF1AAC941E}" name="Column6" headerRowDxfId="15" dataDxfId="14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ED91ED-328A-46B1-A34B-14C03BA79553}" name="Table91213151921252629323538414447505334" displayName="Table91213151921252629323538414447505334" ref="A22:F27" headerRowCount="0" totalsRowShown="0" headerRowDxfId="13" dataDxfId="12">
  <tableColumns count="6">
    <tableColumn id="1" xr3:uid="{53B6985B-1B4D-43D5-A1A0-8530F2E47D9C}" name="Column1" headerRowDxfId="11" dataDxfId="10"/>
    <tableColumn id="2" xr3:uid="{86C0171A-FDF8-4B57-BD7D-AFFA61BABF41}" name="Column2" headerRowDxfId="9" dataDxfId="8"/>
    <tableColumn id="3" xr3:uid="{1B12AC15-C54F-4873-8771-C6AF86823BBE}" name="Column3" headerRowDxfId="7" dataDxfId="6"/>
    <tableColumn id="4" xr3:uid="{9CE63E8B-D059-4159-A7B3-13DB35600027}" name="Column4" headerRowDxfId="5" dataDxfId="4"/>
    <tableColumn id="5" xr3:uid="{7B487D5C-9387-432F-858C-25DDD3AF25E2}" name="Column5" headerRowDxfId="3" dataDxfId="2"/>
    <tableColumn id="6" xr3:uid="{A723F07F-4BCA-4615-A9EF-F8FE4713FFC0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A58B-DDA3-452E-916E-5F0290E05356}">
  <dimension ref="A1:K27"/>
  <sheetViews>
    <sheetView rightToLeft="1" tabSelected="1" workbookViewId="0">
      <selection activeCell="F24" sqref="F24"/>
    </sheetView>
  </sheetViews>
  <sheetFormatPr defaultRowHeight="15" x14ac:dyDescent="0.25"/>
  <cols>
    <col min="1" max="1" width="28.42578125" bestFit="1" customWidth="1"/>
    <col min="2" max="2" width="14.28515625" customWidth="1"/>
    <col min="3" max="3" width="17" customWidth="1"/>
    <col min="4" max="4" width="16.42578125" customWidth="1"/>
    <col min="5" max="5" width="14.5703125" customWidth="1"/>
    <col min="6" max="6" width="31" customWidth="1"/>
    <col min="10" max="10" width="11.28515625" bestFit="1" customWidth="1"/>
    <col min="11" max="11" width="11.5703125" bestFit="1" customWidth="1"/>
  </cols>
  <sheetData>
    <row r="1" spans="1:6" x14ac:dyDescent="0.25">
      <c r="A1" s="21" t="s">
        <v>15</v>
      </c>
      <c r="B1" s="22"/>
      <c r="C1" s="22"/>
      <c r="D1" s="22"/>
      <c r="E1" s="22"/>
      <c r="F1" s="22"/>
    </row>
    <row r="2" spans="1:6" x14ac:dyDescent="0.25">
      <c r="A2" s="21" t="s">
        <v>16</v>
      </c>
      <c r="B2" s="22"/>
      <c r="C2" s="22"/>
      <c r="D2" s="22"/>
      <c r="E2" s="22"/>
      <c r="F2" s="22"/>
    </row>
    <row r="3" spans="1:6" x14ac:dyDescent="0.25">
      <c r="A3" s="1" t="s">
        <v>0</v>
      </c>
      <c r="B3" s="2"/>
      <c r="C3" s="2"/>
      <c r="D3" s="2"/>
      <c r="E3" s="2"/>
      <c r="F3" s="3" t="s">
        <v>1</v>
      </c>
    </row>
    <row r="4" spans="1:6" ht="45" x14ac:dyDescent="0.25">
      <c r="A4" s="4" t="s">
        <v>2</v>
      </c>
      <c r="B4" s="5" t="s">
        <v>3</v>
      </c>
      <c r="C4" s="4" t="s">
        <v>4</v>
      </c>
      <c r="D4" s="5" t="s">
        <v>5</v>
      </c>
      <c r="E4" s="4" t="s">
        <v>4</v>
      </c>
      <c r="F4" s="5" t="s">
        <v>6</v>
      </c>
    </row>
    <row r="5" spans="1:6" x14ac:dyDescent="0.25">
      <c r="A5" s="6" t="s">
        <v>7</v>
      </c>
      <c r="B5" s="6">
        <v>360</v>
      </c>
      <c r="C5" s="7">
        <f>Table912131519212526293235384144475053[[#This Row],[Column2]]/totalnumber</f>
        <v>0.78260869565217395</v>
      </c>
      <c r="D5" s="8">
        <v>14445536</v>
      </c>
      <c r="E5" s="7">
        <f>Table912131519212526293235384144475053[[#This Row],[Column4]]/totalvalue</f>
        <v>0.62433753308822926</v>
      </c>
      <c r="F5" s="6" t="s">
        <v>21</v>
      </c>
    </row>
    <row r="6" spans="1:6" x14ac:dyDescent="0.25">
      <c r="A6" s="9" t="s">
        <v>8</v>
      </c>
      <c r="B6" s="9">
        <v>89</v>
      </c>
      <c r="C6" s="15">
        <f>Table912131519212526293235384144475053[[#This Row],[Column2]]/totalnumber</f>
        <v>0.19347826086956521</v>
      </c>
      <c r="D6" s="10">
        <v>6216502</v>
      </c>
      <c r="E6" s="15">
        <f>Table912131519212526293235384144475053[[#This Row],[Column4]]/totalvalue</f>
        <v>0.26867784782219528</v>
      </c>
      <c r="F6" s="9" t="s">
        <v>22</v>
      </c>
    </row>
    <row r="7" spans="1:6" x14ac:dyDescent="0.25">
      <c r="A7" s="6" t="s">
        <v>9</v>
      </c>
      <c r="B7" s="6">
        <v>4</v>
      </c>
      <c r="C7" s="7">
        <f>Table912131519212526293235384144475053[[#This Row],[Column2]]/totalnumber</f>
        <v>8.6956521739130436E-3</v>
      </c>
      <c r="D7" s="8">
        <v>322854</v>
      </c>
      <c r="E7" s="7">
        <f>Table912131519212526293235384144475053[[#This Row],[Column4]]/totalvalue</f>
        <v>1.3953782670831125E-2</v>
      </c>
      <c r="F7" s="6" t="s">
        <v>10</v>
      </c>
    </row>
    <row r="8" spans="1:6" x14ac:dyDescent="0.25">
      <c r="A8" s="9" t="s">
        <v>11</v>
      </c>
      <c r="B8" s="9">
        <v>7</v>
      </c>
      <c r="C8" s="15">
        <f>Table912131519212526293235384144475053[[#This Row],[Column2]]/totalnumber</f>
        <v>1.5217391304347827E-2</v>
      </c>
      <c r="D8" s="10">
        <v>2152490</v>
      </c>
      <c r="E8" s="15">
        <f>Table912131519212526293235384144475053[[#This Row],[Column4]]/totalvalue</f>
        <v>9.303083641874435E-2</v>
      </c>
      <c r="F8" s="9" t="s">
        <v>12</v>
      </c>
    </row>
    <row r="9" spans="1:6" x14ac:dyDescent="0.25">
      <c r="A9" s="11" t="s">
        <v>13</v>
      </c>
      <c r="B9" s="11">
        <f>SUM(B5:B8)</f>
        <v>460</v>
      </c>
      <c r="C9" s="13">
        <f>Table912131519212526293235384144475053[[#This Row],[Column2]]/totalnumber</f>
        <v>1</v>
      </c>
      <c r="D9" s="12">
        <f>SUM(D5:D8)</f>
        <v>23137382</v>
      </c>
      <c r="E9" s="13">
        <f>Table912131519212526293235384144475053[[#This Row],[Column4]]/totalvalue</f>
        <v>1</v>
      </c>
      <c r="F9" s="11" t="s">
        <v>14</v>
      </c>
    </row>
    <row r="10" spans="1:6" x14ac:dyDescent="0.25">
      <c r="A10" s="21" t="s">
        <v>17</v>
      </c>
      <c r="B10" s="22"/>
      <c r="C10" s="22"/>
      <c r="D10" s="22"/>
      <c r="E10" s="22"/>
      <c r="F10" s="22"/>
    </row>
    <row r="11" spans="1:6" x14ac:dyDescent="0.25">
      <c r="A11" s="21" t="s">
        <v>18</v>
      </c>
      <c r="B11" s="22"/>
      <c r="C11" s="22"/>
      <c r="D11" s="22"/>
      <c r="E11" s="22"/>
      <c r="F11" s="22"/>
    </row>
    <row r="12" spans="1:6" x14ac:dyDescent="0.25">
      <c r="A12" s="1" t="s">
        <v>0</v>
      </c>
      <c r="B12" s="2"/>
      <c r="C12" s="2"/>
      <c r="D12" s="2"/>
      <c r="E12" s="2"/>
      <c r="F12" s="3" t="s">
        <v>1</v>
      </c>
    </row>
    <row r="13" spans="1:6" ht="45" x14ac:dyDescent="0.25">
      <c r="A13" s="4" t="s">
        <v>2</v>
      </c>
      <c r="B13" s="5" t="s">
        <v>3</v>
      </c>
      <c r="C13" s="4" t="s">
        <v>4</v>
      </c>
      <c r="D13" s="5" t="s">
        <v>5</v>
      </c>
      <c r="E13" s="4" t="s">
        <v>4</v>
      </c>
      <c r="F13" s="5" t="s">
        <v>6</v>
      </c>
    </row>
    <row r="14" spans="1:6" x14ac:dyDescent="0.25">
      <c r="A14" s="6" t="s">
        <v>7</v>
      </c>
      <c r="B14" s="6">
        <v>694</v>
      </c>
      <c r="C14" s="7">
        <f>Table9121315192125262932353841444750533[[#This Row],[Column2]]/B$18</f>
        <v>0.7568157033805889</v>
      </c>
      <c r="D14" s="8">
        <v>27533611</v>
      </c>
      <c r="E14" s="7">
        <f>Table9121315192125262932353841444750533[[#This Row],[Column4]]/D$18</f>
        <v>0.55975654251384976</v>
      </c>
      <c r="F14" s="6" t="s">
        <v>21</v>
      </c>
    </row>
    <row r="15" spans="1:6" x14ac:dyDescent="0.25">
      <c r="A15" s="9" t="s">
        <v>8</v>
      </c>
      <c r="B15" s="9">
        <v>205</v>
      </c>
      <c r="C15" s="15">
        <f>Table9121315192125262932353841444750533[[#This Row],[Column2]]/B$18</f>
        <v>0.22355507088331517</v>
      </c>
      <c r="D15" s="10">
        <v>17498294</v>
      </c>
      <c r="E15" s="15">
        <f>Table9121315192125262932353841444750533[[#This Row],[Column4]]/D$18</f>
        <v>0.35573919270272408</v>
      </c>
      <c r="F15" s="9" t="s">
        <v>22</v>
      </c>
    </row>
    <row r="16" spans="1:6" x14ac:dyDescent="0.25">
      <c r="A16" s="6" t="s">
        <v>9</v>
      </c>
      <c r="B16" s="6">
        <v>9</v>
      </c>
      <c r="C16" s="7">
        <f>Table9121315192125262932353841444750533[[#This Row],[Column2]]/B$18</f>
        <v>9.8146128680479828E-3</v>
      </c>
      <c r="D16" s="8">
        <v>1317045</v>
      </c>
      <c r="E16" s="7">
        <f>Table9121315192125262932353841444750533[[#This Row],[Column4]]/D$18</f>
        <v>2.677544022595341E-2</v>
      </c>
      <c r="F16" s="6" t="s">
        <v>10</v>
      </c>
    </row>
    <row r="17" spans="1:11" x14ac:dyDescent="0.25">
      <c r="A17" s="9" t="s">
        <v>11</v>
      </c>
      <c r="B17" s="9">
        <v>9</v>
      </c>
      <c r="C17" s="15">
        <f>Table9121315192125262932353841444750533[[#This Row],[Column2]]/B$18</f>
        <v>9.8146128680479828E-3</v>
      </c>
      <c r="D17" s="10">
        <v>2839597</v>
      </c>
      <c r="E17" s="15">
        <f>Table9121315192125262932353841444750533[[#This Row],[Column4]]/D$18</f>
        <v>5.7728824557472698E-2</v>
      </c>
      <c r="F17" s="9" t="s">
        <v>12</v>
      </c>
    </row>
    <row r="18" spans="1:11" x14ac:dyDescent="0.25">
      <c r="A18" s="14" t="s">
        <v>13</v>
      </c>
      <c r="B18" s="14">
        <f>SUM(B14:B17)</f>
        <v>917</v>
      </c>
      <c r="C18" s="13">
        <f>SUBTOTAL(109,C14:C17)</f>
        <v>1</v>
      </c>
      <c r="D18" s="12">
        <f>SUM(D14:D17)</f>
        <v>49188547</v>
      </c>
      <c r="E18" s="13">
        <f>SUBTOTAL(109,E14:E17)</f>
        <v>1</v>
      </c>
      <c r="F18" s="14" t="s">
        <v>14</v>
      </c>
    </row>
    <row r="19" spans="1:11" x14ac:dyDescent="0.25">
      <c r="A19" s="21" t="s">
        <v>19</v>
      </c>
      <c r="B19" s="22"/>
      <c r="C19" s="22"/>
      <c r="D19" s="22"/>
      <c r="E19" s="22"/>
      <c r="F19" s="22"/>
    </row>
    <row r="20" spans="1:11" x14ac:dyDescent="0.25">
      <c r="A20" s="21" t="s">
        <v>20</v>
      </c>
      <c r="B20" s="22"/>
      <c r="C20" s="22"/>
      <c r="D20" s="22"/>
      <c r="E20" s="22"/>
      <c r="F20" s="22"/>
    </row>
    <row r="21" spans="1:11" x14ac:dyDescent="0.25">
      <c r="A21" s="1" t="s">
        <v>0</v>
      </c>
      <c r="B21" s="2"/>
      <c r="C21" s="2"/>
      <c r="D21" s="2"/>
      <c r="E21" s="2"/>
      <c r="F21" s="3" t="s">
        <v>1</v>
      </c>
    </row>
    <row r="22" spans="1:11" ht="45" x14ac:dyDescent="0.25">
      <c r="A22" s="4" t="s">
        <v>2</v>
      </c>
      <c r="B22" s="5" t="s">
        <v>3</v>
      </c>
      <c r="C22" s="4" t="s">
        <v>4</v>
      </c>
      <c r="D22" s="5" t="s">
        <v>5</v>
      </c>
      <c r="E22" s="4" t="s">
        <v>4</v>
      </c>
      <c r="F22" s="5" t="s">
        <v>6</v>
      </c>
    </row>
    <row r="23" spans="1:11" x14ac:dyDescent="0.25">
      <c r="A23" s="6" t="s">
        <v>7</v>
      </c>
      <c r="B23" s="6">
        <v>1030</v>
      </c>
      <c r="C23" s="7">
        <f>Table91213151921252629323538414447505334[[#This Row],[Column2]]/B27</f>
        <v>0.74154067674586033</v>
      </c>
      <c r="D23" s="8">
        <v>42289001</v>
      </c>
      <c r="E23" s="7">
        <f>Table91213151921252629323538414447505334[[#This Row],[Column4]]/D27</f>
        <v>0.52954021400090823</v>
      </c>
      <c r="F23" s="6" t="s">
        <v>21</v>
      </c>
      <c r="H23" s="17"/>
      <c r="I23" s="18"/>
      <c r="J23" s="19"/>
      <c r="K23" s="20"/>
    </row>
    <row r="24" spans="1:11" x14ac:dyDescent="0.25">
      <c r="A24" s="9" t="s">
        <v>8</v>
      </c>
      <c r="B24" s="9">
        <v>339</v>
      </c>
      <c r="C24" s="15">
        <f>Table91213151921252629323538414447505334[[#This Row],[Column2]]/B27</f>
        <v>0.24406047516198703</v>
      </c>
      <c r="D24" s="10">
        <v>33117728</v>
      </c>
      <c r="E24" s="15">
        <f>Table91213151921252629323538414447505334[[#This Row],[Column4]]/D27</f>
        <v>0.41469810961824022</v>
      </c>
      <c r="F24" s="9" t="s">
        <v>22</v>
      </c>
      <c r="H24" s="17"/>
      <c r="I24" s="18"/>
      <c r="J24" s="19"/>
      <c r="K24" s="20"/>
    </row>
    <row r="25" spans="1:11" x14ac:dyDescent="0.25">
      <c r="A25" s="6" t="s">
        <v>9</v>
      </c>
      <c r="B25" s="6">
        <v>10</v>
      </c>
      <c r="C25" s="7">
        <f>Table91213151921252629323538414447505334[[#This Row],[Column2]]/B27</f>
        <v>7.199424046076314E-3</v>
      </c>
      <c r="D25" s="8">
        <v>1553402</v>
      </c>
      <c r="E25" s="7">
        <f>Table91213151921252629323538414447505334[[#This Row],[Column4]]/D27</f>
        <v>1.9451602262002803E-2</v>
      </c>
      <c r="F25" s="6" t="s">
        <v>10</v>
      </c>
    </row>
    <row r="26" spans="1:11" x14ac:dyDescent="0.25">
      <c r="A26" s="9" t="s">
        <v>11</v>
      </c>
      <c r="B26" s="9">
        <v>10</v>
      </c>
      <c r="C26" s="15">
        <f>Table91213151921252629323538414447505334[[#This Row],[Column2]]/B27</f>
        <v>7.199424046076314E-3</v>
      </c>
      <c r="D26" s="10">
        <v>2899717</v>
      </c>
      <c r="E26" s="15">
        <f>Table91213151921252629323538414447505334[[#This Row],[Column4]]/D27</f>
        <v>3.631007411884881E-2</v>
      </c>
      <c r="F26" s="9" t="s">
        <v>12</v>
      </c>
    </row>
    <row r="27" spans="1:11" x14ac:dyDescent="0.25">
      <c r="A27" s="16" t="s">
        <v>13</v>
      </c>
      <c r="B27" s="16">
        <f>SUM(B23:B26)</f>
        <v>1389</v>
      </c>
      <c r="C27" s="13">
        <f>SUBTOTAL(109,C23:C26)</f>
        <v>1</v>
      </c>
      <c r="D27" s="12">
        <f>SUM(D23:D26)</f>
        <v>79859848</v>
      </c>
      <c r="E27" s="13">
        <f>SUBTOTAL(109,E23:E26)</f>
        <v>1.0000000000000002</v>
      </c>
      <c r="F27" s="16" t="s">
        <v>14</v>
      </c>
    </row>
  </sheetData>
  <mergeCells count="6">
    <mergeCell ref="A20:F20"/>
    <mergeCell ref="A1:F1"/>
    <mergeCell ref="A2:F2"/>
    <mergeCell ref="A10:F10"/>
    <mergeCell ref="A11:F11"/>
    <mergeCell ref="A19:F19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totalnumber</vt:lpstr>
      <vt:lpstr>totalvalue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Muntaha Snaf</cp:lastModifiedBy>
  <dcterms:created xsi:type="dcterms:W3CDTF">2022-06-06T12:15:23Z</dcterms:created>
  <dcterms:modified xsi:type="dcterms:W3CDTF">2026-03-01T10:03:00Z</dcterms:modified>
</cp:coreProperties>
</file>