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7F687E3E-2F81-4C73-BC49-43DE6951B913}" xr6:coauthVersionLast="36" xr6:coauthVersionMax="36" xr10:uidLastSave="{00000000-0000-0000-0000-000000000000}"/>
  <bookViews>
    <workbookView xWindow="0" yWindow="0" windowWidth="28800" windowHeight="10605" xr2:uid="{A9DBED72-BAE1-498B-B088-B60FBA048AFA}"/>
  </bookViews>
  <sheets>
    <sheet name="Sheet1" sheetId="1" r:id="rId1"/>
  </sheets>
  <definedNames>
    <definedName name="totalnumber">Sheet1!$B$9</definedName>
    <definedName name="totalvalue">Sheet1!$D$9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6" i="1"/>
  <c r="C36" i="1"/>
  <c r="C35" i="1"/>
  <c r="C33" i="1"/>
  <c r="E34" i="1"/>
  <c r="E35" i="1"/>
  <c r="E32" i="1"/>
  <c r="C34" i="1"/>
  <c r="C32" i="1"/>
  <c r="D36" i="1"/>
  <c r="B36" i="1"/>
  <c r="E24" i="1" l="1"/>
  <c r="E25" i="1"/>
  <c r="E26" i="1"/>
  <c r="E23" i="1"/>
  <c r="C23" i="1"/>
  <c r="D27" i="1"/>
  <c r="B27" i="1"/>
  <c r="C24" i="1" s="1"/>
  <c r="C26" i="1" l="1"/>
  <c r="C25" i="1"/>
  <c r="C27" i="1"/>
  <c r="E27" i="1"/>
  <c r="C15" i="1"/>
  <c r="C16" i="1"/>
  <c r="C17" i="1"/>
  <c r="D18" i="1"/>
  <c r="E15" i="1" s="1"/>
  <c r="B18" i="1"/>
  <c r="C14" i="1" s="1"/>
  <c r="E14" i="1" l="1"/>
  <c r="E16" i="1"/>
  <c r="E17" i="1"/>
  <c r="C18" i="1"/>
  <c r="D9" i="1"/>
  <c r="E8" i="1" s="1"/>
  <c r="B9" i="1"/>
  <c r="C7" i="1" s="1"/>
  <c r="E18" i="1" l="1"/>
  <c r="E5" i="1"/>
  <c r="E9" i="1"/>
  <c r="C5" i="1"/>
  <c r="E7" i="1"/>
  <c r="C6" i="1"/>
  <c r="E6" i="1"/>
  <c r="C9" i="1"/>
  <c r="C8" i="1"/>
</calcChain>
</file>

<file path=xl/sharedStrings.xml><?xml version="1.0" encoding="utf-8"?>
<sst xmlns="http://schemas.openxmlformats.org/spreadsheetml/2006/main" count="80" uniqueCount="25">
  <si>
    <t>(العملة: دولار أمريكي)</t>
  </si>
  <si>
    <t>Currency: (US Dollar)</t>
  </si>
  <si>
    <t>طبيعة المأجور</t>
  </si>
  <si>
    <t>عدد العقود       number of contracts</t>
  </si>
  <si>
    <t>%</t>
  </si>
  <si>
    <t>قيمة العقود             value of contracts</t>
  </si>
  <si>
    <t>Type of leased asset</t>
  </si>
  <si>
    <t xml:space="preserve">المركبات للاستخدام الشخصي </t>
  </si>
  <si>
    <t xml:space="preserve">مركبات للاستخدام التجاري </t>
  </si>
  <si>
    <t>معدات هندسية وشاحنات ومركبات ثقيلة</t>
  </si>
  <si>
    <t xml:space="preserve">Trucks and heavy vehicles
</t>
  </si>
  <si>
    <t>مال منقول ( لا يشمل المركبات)</t>
  </si>
  <si>
    <t xml:space="preserve">المجموع </t>
  </si>
  <si>
    <t>Total</t>
  </si>
  <si>
    <t>Vehicles for personal use</t>
  </si>
  <si>
    <t xml:space="preserve">Commercial vehicles </t>
  </si>
  <si>
    <t>Movable Assets (does not include vehicles)</t>
  </si>
  <si>
    <t>Financial leasing portfolio per type of leased assets from 01/01/2024 until 31/03/2024</t>
  </si>
  <si>
    <t>توزيع محفظة التأجير التمويلي حسب  أنواع الأصول المؤجرة من 01/01/2024 حتى 31/03/2024</t>
  </si>
  <si>
    <t>Financial leasing portfolio per type of leased assets from 01/01/2024 until 30/06/2024</t>
  </si>
  <si>
    <t>توزيع محفظة التأجير التمويلي حسب  أنواع الأصول المؤجرة من 01/01/2024 حتى 30/06/2024</t>
  </si>
  <si>
    <t>Financial leasing portfolio per type of leased assets from 01/01/2024 until 30/09/2024</t>
  </si>
  <si>
    <t>توزيع محفظة التأجير التمويلي حسب  أنواع الأصول المؤجرة من 01/01/2024 حتى 30/09/2024</t>
  </si>
  <si>
    <t>Financial leasing portfolio per type of leased assets from 01/01/2024 until 31/12/2024</t>
  </si>
  <si>
    <t>توزيع محفظة التأجير التمويلي حسب  أنواع الأصول المؤجرة من 01/01/2024 حتى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</si>
</sst>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A4573"/>
      <name val="Arial"/>
      <family val="2"/>
    </font>
    <font>
      <sz val="10"/>
      <color rgb="FF5A4573"/>
      <name val="Arial"/>
      <family val="2"/>
    </font>
    <font>
      <sz val="11"/>
      <color rgb="FF5A4573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0" applyFont="0" applyAlignment="0">
      <alignment horizontal="center" vertical="center"/>
    </xf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right" readingOrder="2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164" fontId="4" fillId="2" borderId="1" xfId="3" applyNumberFormat="1" applyFont="1" applyFill="1" applyBorder="1" applyAlignment="1">
      <alignment horizontal="center" vertical="center"/>
    </xf>
    <xf numFmtId="0" fontId="4" fillId="2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3" builtinId="5"/>
    <cellStyle name="Style 1" xfId="2" xr:uid="{4A35C8C2-2DD1-47F7-B4C0-B87CEAD62DF1}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4CC09-3C44-4B3D-B161-CB366593C4D3}" name="Table912131519212526293235384144475053" displayName="Table912131519212526293235384144475053" ref="A4:F9" headerRowCount="0" totalsRowShown="0" headerRowDxfId="55" dataDxfId="54">
  <tableColumns count="6">
    <tableColumn id="1" xr3:uid="{82FA35DA-D119-409A-A60B-46FEAB82EAD8}" name="Column1" headerRowDxfId="53" dataDxfId="52"/>
    <tableColumn id="2" xr3:uid="{D7E3B4ED-406C-4145-8805-C5826F29FD9C}" name="Column2" headerRowDxfId="51" dataDxfId="50"/>
    <tableColumn id="3" xr3:uid="{E1ACDB08-71C3-49F3-AEB6-91CCDB254A20}" name="Column3" headerRowDxfId="49" dataDxfId="48"/>
    <tableColumn id="4" xr3:uid="{B60A7981-0B70-44CF-9CAE-1182584C37DF}" name="Column4" headerRowDxfId="47" dataDxfId="46"/>
    <tableColumn id="5" xr3:uid="{047E31F6-B17A-413E-B480-840B46C806A0}" name="Column5" headerRowDxfId="45" dataDxfId="44"/>
    <tableColumn id="6" xr3:uid="{12161932-4167-4CF2-A862-968397A7DFAB}" name="Column6" headerRowDxfId="43" dataDxfId="4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E2D290-8E8E-4FD3-B79E-08B93B13836B}" name="Table9121315192125262932353841444750534" displayName="Table9121315192125262932353841444750534" ref="A13:F18" headerRowCount="0" totalsRowShown="0" headerRowDxfId="41" dataDxfId="40">
  <tableColumns count="6">
    <tableColumn id="1" xr3:uid="{2EF2DB86-B497-4432-B442-DE06D46147A0}" name="Column1" headerRowDxfId="39" dataDxfId="38"/>
    <tableColumn id="2" xr3:uid="{3B3080F8-723A-4C6B-B00D-7361C4DF71A5}" name="Column2" headerRowDxfId="37" dataDxfId="36"/>
    <tableColumn id="3" xr3:uid="{7E00BEF7-1108-4B64-8869-986F05A02521}" name="Column3" headerRowDxfId="35" dataDxfId="34"/>
    <tableColumn id="4" xr3:uid="{B9B3DF8C-F0E2-4E83-969A-01FC4EE97D53}" name="Column4" headerRowDxfId="33" dataDxfId="32"/>
    <tableColumn id="5" xr3:uid="{5AA37DF2-D69E-4F0D-8D8B-3A6DA18A9F2D}" name="Column5" headerRowDxfId="31" dataDxfId="30"/>
    <tableColumn id="6" xr3:uid="{F3AF0DBE-DCF1-4D56-BF60-9266DDC15AF2}" name="Column6" headerRowDxfId="29" dataDxfId="28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776388-0BE8-4FD1-BB87-713FC721D859}" name="Table91213151921252629323538414447505345" displayName="Table91213151921252629323538414447505345" ref="A22:F27" headerRowCount="0" totalsRowShown="0" headerRowDxfId="27" dataDxfId="26">
  <tableColumns count="6">
    <tableColumn id="1" xr3:uid="{E1912250-2B3C-401D-BCD1-151A246D1C09}" name="Column1" headerRowDxfId="25" dataDxfId="24"/>
    <tableColumn id="2" xr3:uid="{DB9676FA-09E7-4628-B48C-89C83BB6E372}" name="Column2" headerRowDxfId="23" dataDxfId="22"/>
    <tableColumn id="3" xr3:uid="{0858E75D-AFBB-4F7E-A105-9D6373D41B66}" name="Column3" headerRowDxfId="21" dataDxfId="20"/>
    <tableColumn id="4" xr3:uid="{EB771755-0E71-4FC0-9668-C24691A4CF65}" name="Column4" headerRowDxfId="19" dataDxfId="18"/>
    <tableColumn id="5" xr3:uid="{FE7D0E10-C111-45BF-BDC4-521E46C6A1A6}" name="Column5" headerRowDxfId="17" dataDxfId="16"/>
    <tableColumn id="6" xr3:uid="{A0956A05-56CB-4A6E-A4CC-274977CE6868}" name="Column6" headerRowDxfId="15" dataDxfId="14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6D5445-4355-454D-AFF5-7D18872F74C7}" name="Table912131519212526293235384144475053453" displayName="Table912131519212526293235384144475053453" ref="A31:F36" headerRowCount="0" totalsRowShown="0" headerRowDxfId="13" dataDxfId="12">
  <tableColumns count="6">
    <tableColumn id="1" xr3:uid="{57F540F6-8621-41B7-ACDD-0CCDE1EE6BA4}" name="Column1" headerRowDxfId="11" dataDxfId="10"/>
    <tableColumn id="2" xr3:uid="{A9190117-2067-4C78-8EBF-0EB63A9D40AF}" name="Column2" headerRowDxfId="9" dataDxfId="8"/>
    <tableColumn id="3" xr3:uid="{C5D634C0-E34A-4D61-8833-25FFB508B3B9}" name="Column3" headerRowDxfId="7" dataDxfId="6"/>
    <tableColumn id="4" xr3:uid="{1032B9FD-6C12-4C96-9522-D4CEC51F4E06}" name="Column4" headerRowDxfId="5" dataDxfId="4"/>
    <tableColumn id="5" xr3:uid="{C9806AA8-294A-40E5-8BFB-AB45CD30F976}" name="Column5" headerRowDxfId="3" dataDxfId="2"/>
    <tableColumn id="6" xr3:uid="{9F538AAD-989C-47B4-A4F4-B2B44B1358BB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A58B-DDA3-452E-916E-5F0290E05356}">
  <dimension ref="A1:K36"/>
  <sheetViews>
    <sheetView rightToLeft="1" tabSelected="1" topLeftCell="A19" workbookViewId="0">
      <selection activeCell="D41" sqref="D41"/>
    </sheetView>
  </sheetViews>
  <sheetFormatPr defaultRowHeight="15" x14ac:dyDescent="0.25"/>
  <cols>
    <col min="1" max="1" width="28.42578125" bestFit="1" customWidth="1"/>
    <col min="2" max="2" width="9" bestFit="1" customWidth="1"/>
    <col min="3" max="3" width="17" customWidth="1"/>
    <col min="4" max="4" width="16.42578125" customWidth="1"/>
    <col min="5" max="5" width="14.5703125" customWidth="1"/>
    <col min="6" max="6" width="27.7109375" bestFit="1" customWidth="1"/>
    <col min="11" max="11" width="11.5703125" bestFit="1" customWidth="1"/>
  </cols>
  <sheetData>
    <row r="1" spans="1:11" x14ac:dyDescent="0.25">
      <c r="A1" s="21" t="s">
        <v>17</v>
      </c>
      <c r="B1" s="22"/>
      <c r="C1" s="22"/>
      <c r="D1" s="22"/>
      <c r="E1" s="22"/>
      <c r="F1" s="22"/>
    </row>
    <row r="2" spans="1:11" x14ac:dyDescent="0.25">
      <c r="A2" s="21" t="s">
        <v>18</v>
      </c>
      <c r="B2" s="22"/>
      <c r="C2" s="22"/>
      <c r="D2" s="22"/>
      <c r="E2" s="22"/>
      <c r="F2" s="22"/>
    </row>
    <row r="3" spans="1:11" x14ac:dyDescent="0.25">
      <c r="A3" s="1" t="s">
        <v>0</v>
      </c>
      <c r="B3" s="2"/>
      <c r="C3" s="2"/>
      <c r="D3" s="2"/>
      <c r="E3" s="2"/>
      <c r="F3" s="3" t="s">
        <v>1</v>
      </c>
    </row>
    <row r="4" spans="1:11" ht="90" x14ac:dyDescent="0.25">
      <c r="A4" s="4" t="s">
        <v>2</v>
      </c>
      <c r="B4" s="5" t="s">
        <v>3</v>
      </c>
      <c r="C4" s="4" t="s">
        <v>4</v>
      </c>
      <c r="D4" s="5" t="s">
        <v>5</v>
      </c>
      <c r="E4" s="4" t="s">
        <v>4</v>
      </c>
      <c r="F4" s="5" t="s">
        <v>6</v>
      </c>
    </row>
    <row r="5" spans="1:11" x14ac:dyDescent="0.25">
      <c r="A5" s="6" t="s">
        <v>7</v>
      </c>
      <c r="B5" s="6">
        <v>223</v>
      </c>
      <c r="C5" s="7">
        <f>Table912131519212526293235384144475053[[#This Row],[Column2]]/totalnumber</f>
        <v>0.72402597402597402</v>
      </c>
      <c r="D5" s="8">
        <v>8393679</v>
      </c>
      <c r="E5" s="7">
        <f>Table912131519212526293235384144475053[[#This Row],[Column4]]/totalvalue</f>
        <v>0.49352295436937094</v>
      </c>
      <c r="F5" s="2" t="s">
        <v>14</v>
      </c>
    </row>
    <row r="6" spans="1:11" x14ac:dyDescent="0.25">
      <c r="A6" s="9" t="s">
        <v>8</v>
      </c>
      <c r="B6" s="9">
        <v>80</v>
      </c>
      <c r="C6" s="16">
        <f>Table912131519212526293235384144475053[[#This Row],[Column2]]/totalnumber</f>
        <v>0.25974025974025972</v>
      </c>
      <c r="D6" s="10">
        <v>8202072</v>
      </c>
      <c r="E6" s="16">
        <f>Table912131519212526293235384144475053[[#This Row],[Column4]]/totalvalue</f>
        <v>0.48225704192289165</v>
      </c>
      <c r="F6" s="17" t="s">
        <v>15</v>
      </c>
    </row>
    <row r="7" spans="1:11" x14ac:dyDescent="0.25">
      <c r="A7" s="6" t="s">
        <v>9</v>
      </c>
      <c r="B7" s="6">
        <v>3</v>
      </c>
      <c r="C7" s="7">
        <f>Table912131519212526293235384144475053[[#This Row],[Column2]]/totalnumber</f>
        <v>9.74025974025974E-3</v>
      </c>
      <c r="D7" s="8">
        <v>347945</v>
      </c>
      <c r="E7" s="7">
        <f>Table912131519212526293235384144475053[[#This Row],[Column4]]/totalvalue</f>
        <v>2.0458114297443444E-2</v>
      </c>
      <c r="F7" s="6" t="s">
        <v>10</v>
      </c>
    </row>
    <row r="8" spans="1:11" ht="28.5" x14ac:dyDescent="0.25">
      <c r="A8" s="9" t="s">
        <v>11</v>
      </c>
      <c r="B8" s="9">
        <v>2</v>
      </c>
      <c r="C8" s="16">
        <f>Table912131519212526293235384144475053[[#This Row],[Column2]]/totalnumber</f>
        <v>6.4935064935064939E-3</v>
      </c>
      <c r="D8" s="10">
        <v>63981</v>
      </c>
      <c r="E8" s="16">
        <f>Table912131519212526293235384144475053[[#This Row],[Column4]]/totalvalue</f>
        <v>3.7618894102939512E-3</v>
      </c>
      <c r="F8" s="17" t="s">
        <v>16</v>
      </c>
    </row>
    <row r="9" spans="1:11" x14ac:dyDescent="0.25">
      <c r="A9" s="11" t="s">
        <v>12</v>
      </c>
      <c r="B9" s="11">
        <f>SUM(B5:B8)</f>
        <v>308</v>
      </c>
      <c r="C9" s="19">
        <f>Table912131519212526293235384144475053[[#This Row],[Column2]]/totalnumber</f>
        <v>1</v>
      </c>
      <c r="D9" s="12">
        <f>SUM(D5:D8)</f>
        <v>17007677</v>
      </c>
      <c r="E9" s="19">
        <f>Table912131519212526293235384144475053[[#This Row],[Column4]]/totalvalue</f>
        <v>1</v>
      </c>
      <c r="F9" s="11" t="s">
        <v>13</v>
      </c>
    </row>
    <row r="10" spans="1:11" x14ac:dyDescent="0.25">
      <c r="A10" s="21" t="s">
        <v>19</v>
      </c>
      <c r="B10" s="22"/>
      <c r="C10" s="22"/>
      <c r="D10" s="22"/>
      <c r="E10" s="22"/>
      <c r="F10" s="22"/>
    </row>
    <row r="11" spans="1:11" x14ac:dyDescent="0.25">
      <c r="A11" s="21" t="s">
        <v>20</v>
      </c>
      <c r="B11" s="22"/>
      <c r="C11" s="22"/>
      <c r="D11" s="22"/>
      <c r="E11" s="22"/>
      <c r="F11" s="22"/>
    </row>
    <row r="12" spans="1:11" x14ac:dyDescent="0.25">
      <c r="A12" s="1" t="s">
        <v>0</v>
      </c>
      <c r="B12" s="2"/>
      <c r="C12" s="2"/>
      <c r="D12" s="2"/>
      <c r="E12" s="2"/>
      <c r="F12" s="3" t="s">
        <v>1</v>
      </c>
    </row>
    <row r="13" spans="1:11" ht="90" x14ac:dyDescent="0.25">
      <c r="A13" s="4" t="s">
        <v>2</v>
      </c>
      <c r="B13" s="5" t="s">
        <v>3</v>
      </c>
      <c r="C13" s="4" t="s">
        <v>4</v>
      </c>
      <c r="D13" s="5" t="s">
        <v>5</v>
      </c>
      <c r="E13" s="4" t="s">
        <v>4</v>
      </c>
      <c r="F13" s="5" t="s">
        <v>6</v>
      </c>
    </row>
    <row r="14" spans="1:11" x14ac:dyDescent="0.25">
      <c r="A14" s="6" t="s">
        <v>7</v>
      </c>
      <c r="B14" s="6">
        <v>510</v>
      </c>
      <c r="C14" s="7">
        <f>Table9121315192125262932353841444750534[[#This Row],[Column2]]/B$18</f>
        <v>0.74127906976744184</v>
      </c>
      <c r="D14" s="8">
        <v>19951956</v>
      </c>
      <c r="E14" s="7">
        <f>Table9121315192125262932353841444750534[[#This Row],[Column4]]/D$18</f>
        <v>0.5216155645073498</v>
      </c>
      <c r="F14" s="15" t="s">
        <v>14</v>
      </c>
      <c r="K14" s="13"/>
    </row>
    <row r="15" spans="1:11" x14ac:dyDescent="0.25">
      <c r="A15" s="9" t="s">
        <v>8</v>
      </c>
      <c r="B15" s="9">
        <v>162</v>
      </c>
      <c r="C15" s="16">
        <f>Table9121315192125262932353841444750534[[#This Row],[Column2]]/B$18</f>
        <v>0.23546511627906977</v>
      </c>
      <c r="D15" s="10">
        <v>16585449</v>
      </c>
      <c r="E15" s="16">
        <f>Table9121315192125262932353841444750534[[#This Row],[Column4]]/D$18</f>
        <v>0.43360301830772185</v>
      </c>
      <c r="F15" s="17" t="s">
        <v>15</v>
      </c>
      <c r="K15" s="13"/>
    </row>
    <row r="16" spans="1:11" x14ac:dyDescent="0.25">
      <c r="A16" s="6" t="s">
        <v>9</v>
      </c>
      <c r="B16" s="6">
        <v>10</v>
      </c>
      <c r="C16" s="7">
        <f>Table9121315192125262932353841444750534[[#This Row],[Column2]]/B$18</f>
        <v>1.4534883720930232E-2</v>
      </c>
      <c r="D16" s="8">
        <v>1470867</v>
      </c>
      <c r="E16" s="7">
        <f>Table9121315192125262932353841444750534[[#This Row],[Column4]]/D$18</f>
        <v>3.8453729575197146E-2</v>
      </c>
      <c r="F16" s="6" t="s">
        <v>10</v>
      </c>
      <c r="K16" s="13"/>
    </row>
    <row r="17" spans="1:11" ht="28.5" x14ac:dyDescent="0.25">
      <c r="A17" s="9" t="s">
        <v>11</v>
      </c>
      <c r="B17" s="9">
        <v>6</v>
      </c>
      <c r="C17" s="16">
        <f>Table9121315192125262932353841444750534[[#This Row],[Column2]]/B$18</f>
        <v>8.7209302325581394E-3</v>
      </c>
      <c r="D17" s="10">
        <v>242036</v>
      </c>
      <c r="E17" s="16">
        <f>Table9121315192125262932353841444750534[[#This Row],[Column4]]/D$18</f>
        <v>6.3276876097311426E-3</v>
      </c>
      <c r="F17" s="17" t="s">
        <v>16</v>
      </c>
      <c r="K17" s="13"/>
    </row>
    <row r="18" spans="1:11" x14ac:dyDescent="0.25">
      <c r="A18" s="14" t="s">
        <v>12</v>
      </c>
      <c r="B18" s="14">
        <f>SUM(B14:B17)</f>
        <v>688</v>
      </c>
      <c r="C18" s="19">
        <f>SUBTOTAL(109,C13:C17)</f>
        <v>1</v>
      </c>
      <c r="D18" s="12">
        <f>SUM(D14:D17)</f>
        <v>38250308</v>
      </c>
      <c r="E18" s="19">
        <f>SUBTOTAL(109,E13:E17)</f>
        <v>0.99999999999999989</v>
      </c>
      <c r="F18" s="14" t="s">
        <v>13</v>
      </c>
    </row>
    <row r="19" spans="1:11" x14ac:dyDescent="0.25">
      <c r="A19" s="21" t="s">
        <v>21</v>
      </c>
      <c r="B19" s="22"/>
      <c r="C19" s="22"/>
      <c r="D19" s="22"/>
      <c r="E19" s="22"/>
      <c r="F19" s="22"/>
    </row>
    <row r="20" spans="1:11" x14ac:dyDescent="0.25">
      <c r="A20" s="21" t="s">
        <v>22</v>
      </c>
      <c r="B20" s="22"/>
      <c r="C20" s="22"/>
      <c r="D20" s="22"/>
      <c r="E20" s="22"/>
      <c r="F20" s="22"/>
    </row>
    <row r="21" spans="1:11" x14ac:dyDescent="0.25">
      <c r="A21" s="1" t="s">
        <v>0</v>
      </c>
      <c r="B21" s="2"/>
      <c r="C21" s="2"/>
      <c r="D21" s="2"/>
      <c r="E21" s="2"/>
      <c r="F21" s="3" t="s">
        <v>1</v>
      </c>
    </row>
    <row r="22" spans="1:11" ht="90" x14ac:dyDescent="0.25">
      <c r="A22" s="4" t="s">
        <v>2</v>
      </c>
      <c r="B22" s="5" t="s">
        <v>3</v>
      </c>
      <c r="C22" s="4" t="s">
        <v>4</v>
      </c>
      <c r="D22" s="5" t="s">
        <v>5</v>
      </c>
      <c r="E22" s="4" t="s">
        <v>4</v>
      </c>
      <c r="F22" s="5" t="s">
        <v>6</v>
      </c>
    </row>
    <row r="23" spans="1:11" x14ac:dyDescent="0.25">
      <c r="A23" s="6" t="s">
        <v>7</v>
      </c>
      <c r="B23" s="6">
        <v>868</v>
      </c>
      <c r="C23" s="7">
        <f>Table91213151921252629323538414447505345[[#This Row],[Column2]]/B$27</f>
        <v>0.74763135228251509</v>
      </c>
      <c r="D23" s="8">
        <v>33383321</v>
      </c>
      <c r="E23" s="7">
        <f>Table91213151921252629323538414447505345[[#This Row],[Column4]]/D$27</f>
        <v>0.5342870790675176</v>
      </c>
      <c r="F23" s="15" t="s">
        <v>14</v>
      </c>
      <c r="K23" s="13"/>
    </row>
    <row r="24" spans="1:11" x14ac:dyDescent="0.25">
      <c r="A24" s="9" t="s">
        <v>8</v>
      </c>
      <c r="B24" s="9">
        <v>271</v>
      </c>
      <c r="C24" s="16">
        <f>Table91213151921252629323538414447505345[[#This Row],[Column2]]/B$27</f>
        <v>0.23341946597760552</v>
      </c>
      <c r="D24" s="10">
        <v>25253568</v>
      </c>
      <c r="E24" s="16">
        <f>Table91213151921252629323538414447505345[[#This Row],[Column4]]/D$27</f>
        <v>0.40417354171422704</v>
      </c>
      <c r="F24" s="17" t="s">
        <v>15</v>
      </c>
      <c r="K24" s="13"/>
    </row>
    <row r="25" spans="1:11" x14ac:dyDescent="0.25">
      <c r="A25" s="6" t="s">
        <v>9</v>
      </c>
      <c r="B25" s="6">
        <v>15</v>
      </c>
      <c r="C25" s="7">
        <f>Table91213151921252629323538414447505345[[#This Row],[Column2]]/B$27</f>
        <v>1.2919896640826873E-2</v>
      </c>
      <c r="D25" s="8">
        <v>3515371</v>
      </c>
      <c r="E25" s="7">
        <f>Table91213151921252629323538414447505345[[#This Row],[Column4]]/D$27</f>
        <v>5.6262146699804325E-2</v>
      </c>
      <c r="F25" s="6" t="s">
        <v>10</v>
      </c>
      <c r="K25" s="13"/>
    </row>
    <row r="26" spans="1:11" ht="28.5" x14ac:dyDescent="0.25">
      <c r="A26" s="9" t="s">
        <v>11</v>
      </c>
      <c r="B26" s="9">
        <v>7</v>
      </c>
      <c r="C26" s="16">
        <f>Table91213151921252629323538414447505345[[#This Row],[Column2]]/B$27</f>
        <v>6.029285099052541E-3</v>
      </c>
      <c r="D26" s="10">
        <v>329732</v>
      </c>
      <c r="E26" s="16">
        <f>Table91213151921252629323538414447505345[[#This Row],[Column4]]/D$27</f>
        <v>5.2772325184510761E-3</v>
      </c>
      <c r="F26" s="17" t="s">
        <v>16</v>
      </c>
      <c r="K26" s="13"/>
    </row>
    <row r="27" spans="1:11" x14ac:dyDescent="0.25">
      <c r="A27" s="18" t="s">
        <v>12</v>
      </c>
      <c r="B27" s="18">
        <f>SUM(B23:B26)</f>
        <v>1161</v>
      </c>
      <c r="C27" s="19">
        <f>SUBTOTAL(109,C22:C26)</f>
        <v>1</v>
      </c>
      <c r="D27" s="12">
        <f>SUM(D23:D26)</f>
        <v>62481992</v>
      </c>
      <c r="E27" s="19">
        <f>SUBTOTAL(109,E22:E26)</f>
        <v>1</v>
      </c>
      <c r="F27" s="18" t="s">
        <v>13</v>
      </c>
    </row>
    <row r="28" spans="1:11" x14ac:dyDescent="0.25">
      <c r="A28" s="21" t="s">
        <v>23</v>
      </c>
      <c r="B28" s="22"/>
      <c r="C28" s="22"/>
      <c r="D28" s="22"/>
      <c r="E28" s="22"/>
      <c r="F28" s="22"/>
    </row>
    <row r="29" spans="1:11" x14ac:dyDescent="0.25">
      <c r="A29" s="21" t="s">
        <v>24</v>
      </c>
      <c r="B29" s="22"/>
      <c r="C29" s="22"/>
      <c r="D29" s="22"/>
      <c r="E29" s="22"/>
      <c r="F29" s="22"/>
    </row>
    <row r="30" spans="1:11" x14ac:dyDescent="0.25">
      <c r="A30" s="1" t="s">
        <v>0</v>
      </c>
      <c r="B30" s="2"/>
      <c r="C30" s="2"/>
      <c r="D30" s="2"/>
      <c r="E30" s="2"/>
      <c r="F30" s="3" t="s">
        <v>1</v>
      </c>
    </row>
    <row r="31" spans="1:11" ht="90" x14ac:dyDescent="0.25">
      <c r="A31" s="4" t="s">
        <v>2</v>
      </c>
      <c r="B31" s="5" t="s">
        <v>3</v>
      </c>
      <c r="C31" s="4" t="s">
        <v>4</v>
      </c>
      <c r="D31" s="5" t="s">
        <v>5</v>
      </c>
      <c r="E31" s="4" t="s">
        <v>4</v>
      </c>
      <c r="F31" s="5" t="s">
        <v>6</v>
      </c>
    </row>
    <row r="32" spans="1:11" x14ac:dyDescent="0.25">
      <c r="A32" s="6" t="s">
        <v>7</v>
      </c>
      <c r="B32" s="6">
        <v>1297</v>
      </c>
      <c r="C32" s="7">
        <f>Table912131519212526293235384144475053453[[#This Row],[Column2]]/B$36</f>
        <v>0.74971098265895952</v>
      </c>
      <c r="D32" s="8">
        <v>50246315</v>
      </c>
      <c r="E32" s="7">
        <f>Table912131519212526293235384144475053453[[#This Row],[Column4]]/D$36</f>
        <v>0.54192220756881737</v>
      </c>
      <c r="F32" s="15" t="s">
        <v>14</v>
      </c>
      <c r="K32" s="13"/>
    </row>
    <row r="33" spans="1:11" x14ac:dyDescent="0.25">
      <c r="A33" s="9" t="s">
        <v>8</v>
      </c>
      <c r="B33" s="9">
        <v>398</v>
      </c>
      <c r="C33" s="16">
        <f>Table912131519212526293235384144475053453[[#This Row],[Column2]]/B36</f>
        <v>0.23005780346820809</v>
      </c>
      <c r="D33" s="10">
        <v>35850161</v>
      </c>
      <c r="E33" s="16">
        <f>Table912131519212526293235384144475053453[[#This Row],[Column4]]/D36</f>
        <v>0.38665518836192309</v>
      </c>
      <c r="F33" s="17" t="s">
        <v>15</v>
      </c>
      <c r="K33" s="13"/>
    </row>
    <row r="34" spans="1:11" x14ac:dyDescent="0.25">
      <c r="A34" s="6" t="s">
        <v>9</v>
      </c>
      <c r="B34" s="6">
        <v>24</v>
      </c>
      <c r="C34" s="7">
        <f>Table912131519212526293235384144475053453[[#This Row],[Column2]]/B$36</f>
        <v>1.3872832369942197E-2</v>
      </c>
      <c r="D34" s="8">
        <v>5399730</v>
      </c>
      <c r="E34" s="7">
        <f>Table912131519212526293235384144475053453[[#This Row],[Column4]]/D$36</f>
        <v>5.8237775285124298E-2</v>
      </c>
      <c r="F34" s="6" t="s">
        <v>10</v>
      </c>
      <c r="K34" s="13"/>
    </row>
    <row r="35" spans="1:11" ht="28.5" x14ac:dyDescent="0.25">
      <c r="A35" s="9" t="s">
        <v>11</v>
      </c>
      <c r="B35" s="9">
        <v>11</v>
      </c>
      <c r="C35" s="16">
        <f>Table912131519212526293235384144475053453[[#This Row],[Column2]]/B36</f>
        <v>6.3583815028901737E-3</v>
      </c>
      <c r="D35" s="10">
        <v>1222480</v>
      </c>
      <c r="E35" s="16">
        <f>Table912131519212526293235384144475053453[[#This Row],[Column4]]/D$36</f>
        <v>1.3184828784135271E-2</v>
      </c>
      <c r="F35" s="17" t="s">
        <v>16</v>
      </c>
      <c r="K35" s="13"/>
    </row>
    <row r="36" spans="1:11" x14ac:dyDescent="0.25">
      <c r="A36" s="20" t="s">
        <v>12</v>
      </c>
      <c r="B36" s="20">
        <f>SUM(B32:B35)</f>
        <v>1730</v>
      </c>
      <c r="C36" s="19">
        <f>SUBTOTAL(109,C31:C35)</f>
        <v>0.99999999999999989</v>
      </c>
      <c r="D36" s="12">
        <f>SUM(D32:D35)</f>
        <v>92718686</v>
      </c>
      <c r="E36" s="19">
        <f>SUBTOTAL(109,E31:E35)</f>
        <v>1</v>
      </c>
      <c r="F36" s="20" t="s">
        <v>13</v>
      </c>
    </row>
  </sheetData>
  <mergeCells count="8">
    <mergeCell ref="A28:F28"/>
    <mergeCell ref="A29:F29"/>
    <mergeCell ref="A20:F20"/>
    <mergeCell ref="A1:F1"/>
    <mergeCell ref="A2:F2"/>
    <mergeCell ref="A10:F10"/>
    <mergeCell ref="A11:F11"/>
    <mergeCell ref="A19:F19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totalnumber</vt:lpstr>
      <vt:lpstr>totalvalue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2022-06-06T12:15:23Z</dcterms:created>
  <dcterms:modified xsi:type="dcterms:W3CDTF">2026-02-25T08:27:23Z</dcterms:modified>
</cp:coreProperties>
</file>