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Y:\قواعد بيانات القطاعات\احصائيات التأمين\2021\احصائيات التأمين Q4-2021\الاحصائية النهائية\البيانات المالية\"/>
    </mc:Choice>
  </mc:AlternateContent>
  <xr:revisionPtr revIDLastSave="0" documentId="13_ncr:1_{4B08DEFD-8681-4922-9BB2-23368C394C72}" xr6:coauthVersionLast="36" xr6:coauthVersionMax="36" xr10:uidLastSave="{00000000-0000-0000-0000-000000000000}"/>
  <bookViews>
    <workbookView xWindow="0" yWindow="0" windowWidth="24000" windowHeight="9885" xr2:uid="{00000000-000D-0000-FFFF-FFFF00000000}"/>
  </bookViews>
  <sheets>
    <sheet name="Agg_IS" sheetId="1" r:id="rId1"/>
  </sheets>
  <externalReferences>
    <externalReference r:id="rId2"/>
  </externalReferences>
  <definedNames>
    <definedName name="_xlnm.Print_Area" localSheetId="0">Agg_IS!$A$1:$N$176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6" i="1" l="1"/>
  <c r="M117" i="1"/>
  <c r="M118" i="1"/>
  <c r="M119" i="1"/>
  <c r="M120" i="1"/>
  <c r="M121" i="1"/>
  <c r="M124" i="1" l="1"/>
  <c r="M113" i="1"/>
  <c r="M112" i="1" l="1"/>
  <c r="D110" i="1"/>
  <c r="D114" i="1" s="1"/>
  <c r="E110" i="1"/>
  <c r="E114" i="1" s="1"/>
  <c r="F110" i="1"/>
  <c r="F114" i="1" s="1"/>
  <c r="G110" i="1"/>
  <c r="G114" i="1" s="1"/>
  <c r="H110" i="1"/>
  <c r="H114" i="1" s="1"/>
  <c r="I110" i="1"/>
  <c r="I114" i="1" s="1"/>
  <c r="J110" i="1"/>
  <c r="J114" i="1" s="1"/>
  <c r="K110" i="1"/>
  <c r="K114" i="1" s="1"/>
  <c r="L110" i="1"/>
  <c r="L114" i="1" s="1"/>
  <c r="C110" i="1"/>
  <c r="C114" i="1" s="1"/>
  <c r="C67" i="1"/>
  <c r="C71" i="1" s="1"/>
  <c r="M109" i="1"/>
  <c r="M108" i="1"/>
  <c r="M106" i="1"/>
  <c r="M107" i="1"/>
  <c r="M105" i="1"/>
  <c r="M103" i="1"/>
  <c r="M102" i="1"/>
  <c r="M101" i="1"/>
  <c r="M100" i="1"/>
  <c r="I99" i="1"/>
  <c r="I104" i="1" s="1"/>
  <c r="I115" i="1" s="1"/>
  <c r="I123" i="1" s="1"/>
  <c r="I125" i="1" s="1"/>
  <c r="M98" i="1"/>
  <c r="M97" i="1"/>
  <c r="D96" i="1"/>
  <c r="E96" i="1"/>
  <c r="E99" i="1" s="1"/>
  <c r="E104" i="1" s="1"/>
  <c r="E115" i="1" s="1"/>
  <c r="E123" i="1" s="1"/>
  <c r="E125" i="1" s="1"/>
  <c r="F96" i="1"/>
  <c r="F99" i="1" s="1"/>
  <c r="F104" i="1" s="1"/>
  <c r="F115" i="1" s="1"/>
  <c r="F123" i="1" s="1"/>
  <c r="F125" i="1" s="1"/>
  <c r="G96" i="1"/>
  <c r="G99" i="1" s="1"/>
  <c r="G104" i="1" s="1"/>
  <c r="G115" i="1" s="1"/>
  <c r="G123" i="1" s="1"/>
  <c r="G125" i="1" s="1"/>
  <c r="H96" i="1"/>
  <c r="H99" i="1" s="1"/>
  <c r="H104" i="1" s="1"/>
  <c r="H115" i="1" s="1"/>
  <c r="H123" i="1" s="1"/>
  <c r="H125" i="1" s="1"/>
  <c r="I96" i="1"/>
  <c r="J96" i="1"/>
  <c r="J99" i="1" s="1"/>
  <c r="J104" i="1" s="1"/>
  <c r="J115" i="1" s="1"/>
  <c r="J123" i="1" s="1"/>
  <c r="J125" i="1" s="1"/>
  <c r="K96" i="1"/>
  <c r="K99" i="1" s="1"/>
  <c r="K104" i="1" s="1"/>
  <c r="K115" i="1" s="1"/>
  <c r="K123" i="1" s="1"/>
  <c r="K125" i="1" s="1"/>
  <c r="L96" i="1"/>
  <c r="L99" i="1" s="1"/>
  <c r="L104" i="1" s="1"/>
  <c r="L115" i="1" s="1"/>
  <c r="L123" i="1" s="1"/>
  <c r="L125" i="1" s="1"/>
  <c r="C96" i="1"/>
  <c r="C99" i="1" s="1"/>
  <c r="C104" i="1" s="1"/>
  <c r="M95" i="1"/>
  <c r="M94" i="1"/>
  <c r="M96" i="1" l="1"/>
  <c r="C115" i="1"/>
  <c r="M114" i="1"/>
  <c r="D99" i="1"/>
  <c r="D104" i="1" s="1"/>
  <c r="D115" i="1" s="1"/>
  <c r="D123" i="1" s="1"/>
  <c r="D125" i="1" s="1"/>
  <c r="M110" i="1"/>
  <c r="M81" i="1"/>
  <c r="M104" i="1" l="1"/>
  <c r="M99" i="1"/>
  <c r="M115" i="1"/>
  <c r="C123" i="1"/>
  <c r="M69" i="1"/>
  <c r="M70" i="1"/>
  <c r="D67" i="1"/>
  <c r="E67" i="1"/>
  <c r="E71" i="1" s="1"/>
  <c r="F67" i="1"/>
  <c r="F71" i="1" s="1"/>
  <c r="G67" i="1"/>
  <c r="G71" i="1" s="1"/>
  <c r="H67" i="1"/>
  <c r="H71" i="1" s="1"/>
  <c r="I67" i="1"/>
  <c r="I71" i="1" s="1"/>
  <c r="J67" i="1"/>
  <c r="J71" i="1" s="1"/>
  <c r="K67" i="1"/>
  <c r="K71" i="1" s="1"/>
  <c r="L67" i="1"/>
  <c r="L71" i="1" s="1"/>
  <c r="M66" i="1"/>
  <c r="M65" i="1"/>
  <c r="M64" i="1"/>
  <c r="M62" i="1"/>
  <c r="M59" i="1"/>
  <c r="M58" i="1"/>
  <c r="M57" i="1"/>
  <c r="M55" i="1"/>
  <c r="M54" i="1"/>
  <c r="M79" i="1"/>
  <c r="M78" i="1"/>
  <c r="M77" i="1"/>
  <c r="M76" i="1"/>
  <c r="M75" i="1"/>
  <c r="M74" i="1"/>
  <c r="M73" i="1"/>
  <c r="M68" i="1"/>
  <c r="M63" i="1"/>
  <c r="M60" i="1"/>
  <c r="M52" i="1"/>
  <c r="M51" i="1"/>
  <c r="D53" i="1"/>
  <c r="D56" i="1" s="1"/>
  <c r="D61" i="1" s="1"/>
  <c r="E53" i="1"/>
  <c r="E56" i="1" s="1"/>
  <c r="E61" i="1" s="1"/>
  <c r="F53" i="1"/>
  <c r="F56" i="1" s="1"/>
  <c r="F61" i="1" s="1"/>
  <c r="F72" i="1" s="1"/>
  <c r="F80" i="1" s="1"/>
  <c r="F82" i="1" s="1"/>
  <c r="G53" i="1"/>
  <c r="G56" i="1" s="1"/>
  <c r="G61" i="1" s="1"/>
  <c r="G72" i="1" s="1"/>
  <c r="G80" i="1" s="1"/>
  <c r="G82" i="1" s="1"/>
  <c r="H53" i="1"/>
  <c r="H56" i="1" s="1"/>
  <c r="H61" i="1" s="1"/>
  <c r="I53" i="1"/>
  <c r="I56" i="1" s="1"/>
  <c r="I61" i="1" s="1"/>
  <c r="J53" i="1"/>
  <c r="J56" i="1" s="1"/>
  <c r="J61" i="1" s="1"/>
  <c r="J72" i="1" s="1"/>
  <c r="J80" i="1" s="1"/>
  <c r="J82" i="1" s="1"/>
  <c r="K53" i="1"/>
  <c r="K56" i="1" s="1"/>
  <c r="K61" i="1" s="1"/>
  <c r="K72" i="1" s="1"/>
  <c r="K80" i="1" s="1"/>
  <c r="K82" i="1" s="1"/>
  <c r="L53" i="1"/>
  <c r="L56" i="1" s="1"/>
  <c r="L61" i="1" s="1"/>
  <c r="C53" i="1"/>
  <c r="C56" i="1" s="1"/>
  <c r="C61" i="1" s="1"/>
  <c r="C72" i="1" s="1"/>
  <c r="C80" i="1" s="1"/>
  <c r="I72" i="1" l="1"/>
  <c r="I80" i="1" s="1"/>
  <c r="I82" i="1" s="1"/>
  <c r="E72" i="1"/>
  <c r="E80" i="1" s="1"/>
  <c r="E82" i="1" s="1"/>
  <c r="L72" i="1"/>
  <c r="L80" i="1" s="1"/>
  <c r="L82" i="1" s="1"/>
  <c r="H72" i="1"/>
  <c r="H80" i="1" s="1"/>
  <c r="H82" i="1" s="1"/>
  <c r="C82" i="1"/>
  <c r="M61" i="1"/>
  <c r="M53" i="1"/>
  <c r="C125" i="1"/>
  <c r="M123" i="1"/>
  <c r="M125" i="1" s="1"/>
  <c r="M67" i="1"/>
  <c r="D71" i="1"/>
  <c r="D72" i="1" s="1"/>
  <c r="M71" i="1"/>
  <c r="M56" i="1"/>
  <c r="M6" i="1"/>
  <c r="D80" i="1" l="1"/>
  <c r="M72" i="1"/>
  <c r="M17" i="1"/>
  <c r="D82" i="1" l="1"/>
  <c r="M82" i="1" s="1"/>
  <c r="M80" i="1"/>
  <c r="M36" i="1"/>
  <c r="M34" i="1"/>
  <c r="M33" i="1"/>
  <c r="M32" i="1"/>
  <c r="M31" i="1"/>
  <c r="M30" i="1"/>
  <c r="M29" i="1"/>
  <c r="M28" i="1"/>
  <c r="M25" i="1"/>
  <c r="M24" i="1"/>
  <c r="M23" i="1"/>
  <c r="M18" i="1"/>
  <c r="M15" i="1"/>
  <c r="M14" i="1"/>
  <c r="M13" i="1"/>
  <c r="M12" i="1"/>
  <c r="M10" i="1"/>
  <c r="M9" i="1"/>
  <c r="M7" i="1"/>
  <c r="D8" i="1" l="1"/>
  <c r="D11" i="1" s="1"/>
  <c r="D16" i="1" s="1"/>
  <c r="E8" i="1"/>
  <c r="E11" i="1" s="1"/>
  <c r="E16" i="1" s="1"/>
  <c r="F8" i="1"/>
  <c r="F11" i="1" s="1"/>
  <c r="F16" i="1" s="1"/>
  <c r="G8" i="1"/>
  <c r="G11" i="1" s="1"/>
  <c r="G16" i="1" s="1"/>
  <c r="H8" i="1"/>
  <c r="H11" i="1" s="1"/>
  <c r="H16" i="1" s="1"/>
  <c r="I8" i="1"/>
  <c r="I11" i="1" s="1"/>
  <c r="I16" i="1" s="1"/>
  <c r="J8" i="1"/>
  <c r="J11" i="1" s="1"/>
  <c r="J16" i="1" s="1"/>
  <c r="K8" i="1"/>
  <c r="K11" i="1" s="1"/>
  <c r="K16" i="1" s="1"/>
  <c r="L8" i="1"/>
  <c r="L11" i="1" s="1"/>
  <c r="L16" i="1" s="1"/>
  <c r="C8" i="1"/>
  <c r="C11" i="1" s="1"/>
  <c r="C16" i="1" l="1"/>
  <c r="M16" i="1" s="1"/>
  <c r="M11" i="1"/>
  <c r="M8" i="1"/>
  <c r="C19" i="1"/>
  <c r="D19" i="1"/>
  <c r="E19" i="1"/>
  <c r="F19" i="1"/>
  <c r="G19" i="1"/>
  <c r="H19" i="1"/>
  <c r="I19" i="1"/>
  <c r="J19" i="1"/>
  <c r="K19" i="1"/>
  <c r="L19" i="1"/>
  <c r="C20" i="1"/>
  <c r="D20" i="1"/>
  <c r="E20" i="1"/>
  <c r="F20" i="1"/>
  <c r="G20" i="1"/>
  <c r="H20" i="1"/>
  <c r="I20" i="1"/>
  <c r="J20" i="1"/>
  <c r="K20" i="1"/>
  <c r="L20" i="1"/>
  <c r="C21" i="1"/>
  <c r="D21" i="1"/>
  <c r="E21" i="1"/>
  <c r="F21" i="1"/>
  <c r="G21" i="1"/>
  <c r="H21" i="1"/>
  <c r="I21" i="1"/>
  <c r="J21" i="1"/>
  <c r="K21" i="1"/>
  <c r="L21" i="1"/>
  <c r="I22" i="1" l="1"/>
  <c r="I26" i="1" s="1"/>
  <c r="I27" i="1" s="1"/>
  <c r="I35" i="1" s="1"/>
  <c r="I37" i="1" s="1"/>
  <c r="E22" i="1"/>
  <c r="E26" i="1" s="1"/>
  <c r="E27" i="1" s="1"/>
  <c r="E35" i="1" s="1"/>
  <c r="E37" i="1" s="1"/>
  <c r="L22" i="1"/>
  <c r="L26" i="1" s="1"/>
  <c r="L27" i="1" s="1"/>
  <c r="L35" i="1" s="1"/>
  <c r="L37" i="1" s="1"/>
  <c r="H22" i="1"/>
  <c r="H26" i="1" s="1"/>
  <c r="H27" i="1" s="1"/>
  <c r="H35" i="1" s="1"/>
  <c r="H37" i="1" s="1"/>
  <c r="D22" i="1"/>
  <c r="D26" i="1" s="1"/>
  <c r="D27" i="1" s="1"/>
  <c r="D35" i="1" s="1"/>
  <c r="D37" i="1" s="1"/>
  <c r="M21" i="1"/>
  <c r="M20" i="1"/>
  <c r="K22" i="1"/>
  <c r="K26" i="1" s="1"/>
  <c r="K27" i="1" s="1"/>
  <c r="K35" i="1" s="1"/>
  <c r="K37" i="1" s="1"/>
  <c r="G22" i="1"/>
  <c r="G26" i="1" s="1"/>
  <c r="G27" i="1" s="1"/>
  <c r="G35" i="1" s="1"/>
  <c r="G37" i="1" s="1"/>
  <c r="C22" i="1"/>
  <c r="M19" i="1"/>
  <c r="J22" i="1"/>
  <c r="J26" i="1" s="1"/>
  <c r="J27" i="1" s="1"/>
  <c r="J35" i="1" s="1"/>
  <c r="J37" i="1" s="1"/>
  <c r="F22" i="1"/>
  <c r="F26" i="1" s="1"/>
  <c r="F27" i="1" s="1"/>
  <c r="F35" i="1" s="1"/>
  <c r="F37" i="1" s="1"/>
  <c r="C26" i="1" l="1"/>
  <c r="M22" i="1"/>
  <c r="C27" i="1" l="1"/>
  <c r="M26" i="1"/>
  <c r="M27" i="1" l="1"/>
  <c r="C35" i="1"/>
  <c r="C37" i="1" l="1"/>
  <c r="M37" i="1" s="1"/>
  <c r="M35" i="1"/>
</calcChain>
</file>

<file path=xl/sharedStrings.xml><?xml version="1.0" encoding="utf-8"?>
<sst xmlns="http://schemas.openxmlformats.org/spreadsheetml/2006/main" count="404" uniqueCount="107">
  <si>
    <t>البيان</t>
  </si>
  <si>
    <t>المركبات</t>
  </si>
  <si>
    <t xml:space="preserve">العمال </t>
  </si>
  <si>
    <t>الصحي</t>
  </si>
  <si>
    <t>تأمين المسؤولية المدنية</t>
  </si>
  <si>
    <t>التامينات العامة الاخرى</t>
  </si>
  <si>
    <t>الحريق</t>
  </si>
  <si>
    <t>بحري</t>
  </si>
  <si>
    <t>هندسي</t>
  </si>
  <si>
    <t>الحياة</t>
  </si>
  <si>
    <t>اخرى</t>
  </si>
  <si>
    <t>مجموع</t>
  </si>
  <si>
    <t>Description</t>
  </si>
  <si>
    <t>Motor</t>
  </si>
  <si>
    <t>Workers</t>
  </si>
  <si>
    <t>Health</t>
  </si>
  <si>
    <t xml:space="preserve">Civil liability </t>
  </si>
  <si>
    <t>Non- life</t>
  </si>
  <si>
    <t>Fire</t>
  </si>
  <si>
    <t>Marine</t>
  </si>
  <si>
    <t>Engineering</t>
  </si>
  <si>
    <t>LIfe</t>
  </si>
  <si>
    <t>Other</t>
  </si>
  <si>
    <t>Total</t>
  </si>
  <si>
    <t>اقساط التامين المكتتبة</t>
  </si>
  <si>
    <t xml:space="preserve">Written insurance premiums </t>
  </si>
  <si>
    <t>(حصة المعيدين من الاقساط االمكتتبة)</t>
  </si>
  <si>
    <t>(Reinsurer's share of written premiums)</t>
  </si>
  <si>
    <t xml:space="preserve">صافي الاقساط المكتتبة </t>
  </si>
  <si>
    <t xml:space="preserve">Net insurance written premiums </t>
  </si>
  <si>
    <t xml:space="preserve">± تغير في احتياطي الاخطار السارية \ احتياطي حسابي </t>
  </si>
  <si>
    <t>±Change in current risks reserve- mathematical life insurance reserve</t>
  </si>
  <si>
    <t>± حصة المعيدين من التغير في الاخطار السارية\ احتياطي حسابي حياة</t>
  </si>
  <si>
    <t xml:space="preserve">±Reinsurer's share in change of current risks reserve- mathematical life insurance reserve </t>
  </si>
  <si>
    <t xml:space="preserve">صافي الاقساط المكتسبة </t>
  </si>
  <si>
    <t xml:space="preserve">Net earned premiums </t>
  </si>
  <si>
    <t>دخل الاستثمار من اعمال التامين</t>
  </si>
  <si>
    <t>Income from insurance activities</t>
  </si>
  <si>
    <t xml:space="preserve">عمولة اعادة التامين </t>
  </si>
  <si>
    <t>Reinsurance commission</t>
  </si>
  <si>
    <t>(العمولات المدفوعة)</t>
  </si>
  <si>
    <t>(Paid-up commissions)</t>
  </si>
  <si>
    <t>ايرادات اخرى من اعمال التامين</t>
  </si>
  <si>
    <t>Other revenues from insurance activities</t>
  </si>
  <si>
    <t>صافي الايرادات من اعمال التامين</t>
  </si>
  <si>
    <t>Net revenues from insurance activities</t>
  </si>
  <si>
    <t xml:space="preserve">(التعويضات المدفوعة) </t>
  </si>
  <si>
    <t>(Paid-up claims)</t>
  </si>
  <si>
    <t>(اقساط مدفوعة لتغطية فائض الخسارة)</t>
  </si>
  <si>
    <t>(Paid-up premiums to cover loss's surplus)</t>
  </si>
  <si>
    <t>حصة معيدي التامين من التعويضات المدفوعة</t>
  </si>
  <si>
    <t>Reinsurer's share of paid up claims</t>
  </si>
  <si>
    <t>± التغير في احتياطي الادعاءات تحت التسوية وغير المبلغ عنها</t>
  </si>
  <si>
    <t>±Change in reserve of outstanding and unreported claims</t>
  </si>
  <si>
    <t>±حصة المعيدين من التغير في احتياطي الادعاءات تحت التسوية وغير المبلغ عنها</t>
  </si>
  <si>
    <t>±Reinsurer's share of change in reserve of outstanding and unreported claims</t>
  </si>
  <si>
    <t xml:space="preserve">صافي التعويضات المتكبدة </t>
  </si>
  <si>
    <t>Net incurred claims</t>
  </si>
  <si>
    <t>خسائر (ارباح) فروقات عملة ناتجة عن ترجمة الاحتياطيات الفنية للدولار</t>
  </si>
  <si>
    <t xml:space="preserve">(Losses) profits of currency exchange in converting technical reserves to US Dollar </t>
  </si>
  <si>
    <t>(المصاريف الادارية والعمومية الموزعة)</t>
  </si>
  <si>
    <t>(Distributed general and administrative expenses)</t>
  </si>
  <si>
    <t>(مجموع مصاريف اعمال التأمين)</t>
  </si>
  <si>
    <t xml:space="preserve">Total expenses of insurance activities </t>
  </si>
  <si>
    <t>صافي ربح أعمال التأمين الفنية</t>
  </si>
  <si>
    <t>Net profit of technical insurance activities</t>
  </si>
  <si>
    <t>ايرادات ( استثمار, ايجار، فوائد ...الخ)</t>
  </si>
  <si>
    <t>Revenues (investments, rents, interests..,etc)</t>
  </si>
  <si>
    <t>فروقات عملة</t>
  </si>
  <si>
    <t>±Currency differences</t>
  </si>
  <si>
    <t>مخصص الزيادة ( الانخفاض ) في القيمة العادلة للاستثمارات</t>
  </si>
  <si>
    <t>Provisions of increase (decrease) in fair value of investments</t>
  </si>
  <si>
    <t>(مصاريف ادارية غير موزعة)</t>
  </si>
  <si>
    <t>(Undistributed administrative expenses)</t>
  </si>
  <si>
    <t>(مخصص ديون مشكوك فيها)</t>
  </si>
  <si>
    <t>(Allowance for doubtful account)</t>
  </si>
  <si>
    <t xml:space="preserve">(مصاريف اخرى) </t>
  </si>
  <si>
    <t>(Other expenses)</t>
  </si>
  <si>
    <t xml:space="preserve">صافي الربح قبل الضريبة </t>
  </si>
  <si>
    <t>Net income before tax</t>
  </si>
  <si>
    <t>(ضريبة الدخل و المضافة)</t>
  </si>
  <si>
    <t>(Value added and income tax)</t>
  </si>
  <si>
    <t xml:space="preserve">صافي الربح </t>
  </si>
  <si>
    <t>Net income</t>
  </si>
  <si>
    <t>*</t>
  </si>
  <si>
    <t>مصاريف اتعاب الوكالة و المضاربة هي بدل اتعاب المساهمين في شركة التكافل وشركة تمكين عن الجهد المبذول في ادارة عمليات و استثمارات التكافل لمشتركي التكافل</t>
  </si>
  <si>
    <t>**</t>
  </si>
  <si>
    <t>المخصص مقابل قرض صندوق التكافل هو الرصيد المتبقي من اجمالي الاشتراكات المقدمة من حملة الوثائق خلال السنة بعد احتساب التعويضات المستحقة و تسديد المطالبات المتكبدة و المصاريف و رصد الاحتياطيات الفنية و استيفاء الشركة لاجرها بصفتها وكيلا عن المشتركين في ادارة عمليات التكافل</t>
  </si>
  <si>
    <t>* Agency fees and speculation expenses are remunerations  payable to shareholders for their efforts in managing the operations and the investments on behalf of Al Takaful participants at Takaful insurance company and Tamkeen insurance company</t>
  </si>
  <si>
    <t xml:space="preserve">**  Provision (redemption)- Al-Takaful fund subscribers’ loans is the remaining balance of the total contributions paid by policyholders during the year after deducting incurred claims, paid-ups claims, expenses, technical reserves, and the agency fees. </t>
  </si>
  <si>
    <t xml:space="preserve">العملة: ( دولار امريكي)  </t>
  </si>
  <si>
    <t>Currency: (US dollar)</t>
  </si>
  <si>
    <t>*(مصاريف اتعاب الوكالة والمضاربة)</t>
  </si>
  <si>
    <t>(Agency fees and speculation expenses )*</t>
  </si>
  <si>
    <t>Provision (redemption), takaful fund subscribers loan**</t>
  </si>
  <si>
    <t>المخصص (المحرر) مقابل قرض صندوق التكافل**</t>
  </si>
  <si>
    <t>***</t>
  </si>
  <si>
    <t>الاحصائيات لا تشمل البيانات المالية لشركة المجموعه الاهلية للتامين</t>
  </si>
  <si>
    <t xml:space="preserve"> قائمة الدخل لقطاع التامين الفلسطيني حسب فروع التامين عن الفترة المنتهية من 1\1\2021 حتى 31\3\2021***                         </t>
  </si>
  <si>
    <t xml:space="preserve">Aggregate income statement from 1/1/2021 until 31/3/2021*** </t>
  </si>
  <si>
    <t xml:space="preserve"> قائمة الدخل لقطاع التامين الفلسطيني حسب فروع التامين عن الفترة المنتهية من 1\1\2021 حتى 30\6\2021***                                  </t>
  </si>
  <si>
    <t>Aggregate income statement from 1/1/2021 until 30/6/2021***</t>
  </si>
  <si>
    <t xml:space="preserve"> قائمة الدخل لقطاع التامين الفلسطيني حسب فروع التامين عن الفترة المنتهية من 1\1\2021 حتى 30\9\2021***          </t>
  </si>
  <si>
    <t>Aggregate income statement from 1/1/2021 until 30/9/2021***</t>
  </si>
  <si>
    <t xml:space="preserve"> قائمة الدخل لقطاع التامين الفلسطيني حسب فروع التامين عن الفترة المنتهية من 1\1\2021 حتى 31/12/2021 ***</t>
  </si>
  <si>
    <t>Aggregate income statement from 1/1/2021 until 31/12/2021***</t>
  </si>
  <si>
    <t>*** Statistics does not include financial statement of the Ahlia Insurance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</si>
</sst>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font>
      <sz val="11"/>
      <color theme="1"/>
      <name val="Calibri"/>
      <family val="2"/>
      <scheme val="minor"/>
    </font>
    <font>
      <b/>
      <sz val="11"/>
      <color rgb="FF5A4573"/>
      <name val="Arial Body"/>
      <charset val="178"/>
    </font>
    <font>
      <b/>
      <sz val="11"/>
      <color rgb="FF5A4573"/>
      <name val="Arial Body"/>
    </font>
    <font>
      <sz val="11"/>
      <color rgb="FF5A4573"/>
      <name val="Arial Body"/>
      <charset val="178"/>
    </font>
    <font>
      <sz val="11"/>
      <color theme="1"/>
      <name val="Calibri"/>
      <family val="2"/>
      <scheme val="minor"/>
    </font>
    <font>
      <b/>
      <sz val="11"/>
      <color theme="1"/>
      <name val="Calibri"/>
      <family val="2"/>
      <scheme val="minor"/>
    </font>
    <font>
      <sz val="11"/>
      <color rgb="FF7030A0"/>
      <name val="Calibri"/>
      <family val="2"/>
      <scheme val="minor"/>
    </font>
    <font>
      <sz val="11"/>
      <color rgb="FF7030A0"/>
      <name val="Calibri"/>
      <family val="2"/>
      <charset val="178"/>
      <scheme val="minor"/>
    </font>
    <font>
      <sz val="11"/>
      <color rgb="FF60497A"/>
      <name val="Arial"/>
      <family val="2"/>
    </font>
    <font>
      <sz val="11"/>
      <color rgb="FF60497A"/>
      <name val="Calibri"/>
      <family val="2"/>
      <charset val="178"/>
      <scheme val="minor"/>
    </font>
    <font>
      <sz val="11"/>
      <color rgb="FF60497A"/>
      <name val="Calibri"/>
      <family val="2"/>
      <scheme val="minor"/>
    </font>
  </fonts>
  <fills count="4">
    <fill>
      <patternFill patternType="none"/>
    </fill>
    <fill>
      <patternFill patternType="gray125"/>
    </fill>
    <fill>
      <patternFill patternType="solid">
        <fgColor theme="0"/>
        <bgColor indexed="64"/>
      </patternFill>
    </fill>
    <fill>
      <patternFill patternType="solid">
        <fgColor rgb="FFDFD8E8"/>
        <bgColor indexed="64"/>
      </patternFill>
    </fill>
  </fills>
  <borders count="5">
    <border>
      <left/>
      <right/>
      <top/>
      <bottom/>
      <diagonal/>
    </border>
    <border>
      <left/>
      <right/>
      <top style="medium">
        <color rgb="FF60497A"/>
      </top>
      <bottom/>
      <diagonal/>
    </border>
    <border>
      <left/>
      <right/>
      <top/>
      <bottom style="medium">
        <color rgb="FF60497A"/>
      </bottom>
      <diagonal/>
    </border>
    <border>
      <left/>
      <right/>
      <top style="medium">
        <color rgb="FF60497A"/>
      </top>
      <bottom style="thin">
        <color indexed="64"/>
      </bottom>
      <diagonal/>
    </border>
    <border>
      <left/>
      <right/>
      <top style="thin">
        <color indexed="64"/>
      </top>
      <bottom style="medium">
        <color rgb="FF60497A"/>
      </bottom>
      <diagonal/>
    </border>
  </borders>
  <cellStyleXfs count="2">
    <xf numFmtId="0" fontId="0" fillId="0" borderId="0"/>
    <xf numFmtId="43" fontId="4" fillId="0" borderId="0" applyFont="0" applyFill="0" applyBorder="0" applyAlignment="0" applyProtection="0"/>
  </cellStyleXfs>
  <cellXfs count="71">
    <xf numFmtId="0" fontId="0" fillId="0" borderId="0" xfId="0"/>
    <xf numFmtId="0" fontId="6" fillId="0" borderId="0" xfId="0" applyFont="1"/>
    <xf numFmtId="3" fontId="7" fillId="0" borderId="0" xfId="0" applyNumberFormat="1" applyFont="1" applyBorder="1" applyAlignment="1" applyProtection="1"/>
    <xf numFmtId="3" fontId="6" fillId="0" borderId="0" xfId="0" applyNumberFormat="1" applyFont="1" applyAlignment="1">
      <alignment horizontal="center"/>
    </xf>
    <xf numFmtId="37" fontId="7" fillId="0" borderId="0" xfId="0" applyNumberFormat="1" applyFont="1" applyBorder="1" applyAlignment="1" applyProtection="1"/>
    <xf numFmtId="0" fontId="6" fillId="0" borderId="0" xfId="0" applyFont="1" applyBorder="1" applyAlignment="1" applyProtection="1">
      <alignment horizontal="right"/>
    </xf>
    <xf numFmtId="164" fontId="3" fillId="3" borderId="0" xfId="1" applyNumberFormat="1" applyFont="1" applyFill="1" applyBorder="1" applyAlignment="1" applyProtection="1">
      <alignment horizontal="center"/>
    </xf>
    <xf numFmtId="164" fontId="3" fillId="2" borderId="0" xfId="1" applyNumberFormat="1" applyFont="1" applyFill="1" applyBorder="1" applyAlignment="1" applyProtection="1">
      <alignment horizontal="center"/>
    </xf>
    <xf numFmtId="164" fontId="2" fillId="2" borderId="0" xfId="1" applyNumberFormat="1" applyFont="1" applyFill="1" applyBorder="1" applyAlignment="1" applyProtection="1">
      <alignment horizontal="center"/>
    </xf>
    <xf numFmtId="164" fontId="3" fillId="2" borderId="0" xfId="1" applyNumberFormat="1" applyFont="1" applyFill="1" applyBorder="1" applyAlignment="1" applyProtection="1">
      <alignment horizontal="center" readingOrder="2"/>
    </xf>
    <xf numFmtId="164" fontId="3" fillId="0" borderId="0" xfId="1" applyNumberFormat="1" applyFont="1" applyFill="1" applyBorder="1" applyAlignment="1" applyProtection="1">
      <alignment horizontal="center"/>
    </xf>
    <xf numFmtId="164" fontId="2" fillId="3" borderId="0" xfId="1" applyNumberFormat="1" applyFont="1" applyFill="1" applyBorder="1" applyAlignment="1" applyProtection="1">
      <alignment horizontal="center"/>
    </xf>
    <xf numFmtId="0" fontId="5" fillId="0" borderId="0" xfId="0" applyFont="1"/>
    <xf numFmtId="164" fontId="1" fillId="3" borderId="0" xfId="1" applyNumberFormat="1" applyFont="1" applyFill="1" applyBorder="1" applyAlignment="1" applyProtection="1">
      <alignment horizontal="center"/>
    </xf>
    <xf numFmtId="164" fontId="1" fillId="2" borderId="0" xfId="1" applyNumberFormat="1" applyFont="1" applyFill="1" applyBorder="1" applyAlignment="1" applyProtection="1">
      <alignment horizontal="center"/>
    </xf>
    <xf numFmtId="0" fontId="1" fillId="0" borderId="0" xfId="0" applyNumberFormat="1" applyFont="1" applyFill="1" applyBorder="1" applyAlignment="1" applyProtection="1"/>
    <xf numFmtId="3" fontId="3"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xf>
    <xf numFmtId="0" fontId="3" fillId="3" borderId="0" xfId="0" applyNumberFormat="1" applyFont="1" applyFill="1" applyBorder="1" applyAlignment="1" applyProtection="1">
      <alignment horizontal="right" readingOrder="2"/>
    </xf>
    <xf numFmtId="0" fontId="2" fillId="3" borderId="0" xfId="0" applyNumberFormat="1" applyFont="1" applyFill="1" applyBorder="1" applyAlignment="1" applyProtection="1">
      <alignment horizontal="right" readingOrder="2"/>
    </xf>
    <xf numFmtId="0" fontId="3" fillId="3" borderId="0" xfId="0" applyNumberFormat="1" applyFont="1" applyFill="1" applyBorder="1" applyAlignment="1" applyProtection="1">
      <alignment horizontal="left" readingOrder="1"/>
    </xf>
    <xf numFmtId="0" fontId="1" fillId="3" borderId="0" xfId="0" applyNumberFormat="1" applyFont="1" applyFill="1" applyBorder="1" applyAlignment="1" applyProtection="1">
      <alignment horizontal="right" readingOrder="2"/>
    </xf>
    <xf numFmtId="0" fontId="1" fillId="3" borderId="0" xfId="0" applyNumberFormat="1" applyFont="1" applyFill="1" applyBorder="1" applyAlignment="1" applyProtection="1">
      <alignment horizontal="left" readingOrder="1"/>
    </xf>
    <xf numFmtId="164" fontId="2" fillId="3" borderId="0" xfId="1" applyNumberFormat="1" applyFont="1" applyFill="1" applyBorder="1" applyAlignment="1" applyProtection="1">
      <alignment horizontal="right" readingOrder="2"/>
    </xf>
    <xf numFmtId="164" fontId="3" fillId="3" borderId="0" xfId="1" applyNumberFormat="1" applyFont="1" applyFill="1" applyBorder="1" applyAlignment="1" applyProtection="1">
      <alignment horizontal="right" readingOrder="2"/>
    </xf>
    <xf numFmtId="0" fontId="1" fillId="2"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left" readingOrder="1"/>
    </xf>
    <xf numFmtId="0" fontId="3" fillId="0" borderId="0" xfId="0" applyNumberFormat="1" applyFont="1" applyFill="1" applyBorder="1" applyAlignment="1" applyProtection="1">
      <alignment horizontal="left" readingOrder="1"/>
    </xf>
    <xf numFmtId="0" fontId="3" fillId="2" borderId="0" xfId="0" applyNumberFormat="1" applyFont="1" applyFill="1" applyBorder="1" applyAlignment="1" applyProtection="1">
      <alignment horizontal="right"/>
    </xf>
    <xf numFmtId="0" fontId="3" fillId="2" borderId="0" xfId="0" applyNumberFormat="1" applyFont="1" applyFill="1" applyBorder="1" applyAlignment="1" applyProtection="1">
      <alignment horizontal="right" readingOrder="2"/>
    </xf>
    <xf numFmtId="0" fontId="2" fillId="2" borderId="0" xfId="0" applyNumberFormat="1" applyFont="1" applyFill="1" applyBorder="1" applyAlignment="1" applyProtection="1">
      <alignment horizontal="right"/>
    </xf>
    <xf numFmtId="0" fontId="2" fillId="0" borderId="0" xfId="0" applyNumberFormat="1" applyFont="1" applyFill="1" applyBorder="1" applyAlignment="1" applyProtection="1">
      <alignment horizontal="left" readingOrder="1"/>
    </xf>
    <xf numFmtId="3" fontId="3" fillId="3" borderId="0" xfId="0" applyNumberFormat="1" applyFont="1" applyFill="1" applyBorder="1" applyAlignment="1" applyProtection="1">
      <alignment horizontal="left"/>
    </xf>
    <xf numFmtId="3" fontId="1" fillId="3" borderId="0" xfId="0" applyNumberFormat="1" applyFont="1" applyFill="1" applyBorder="1" applyAlignment="1" applyProtection="1">
      <alignment horizontal="left"/>
    </xf>
    <xf numFmtId="0" fontId="1" fillId="0" borderId="1" xfId="0" applyNumberFormat="1" applyFont="1" applyFill="1" applyBorder="1" applyAlignment="1" applyProtection="1">
      <alignment horizontal="center"/>
    </xf>
    <xf numFmtId="0" fontId="1" fillId="0" borderId="2" xfId="0" applyNumberFormat="1" applyFont="1" applyFill="1" applyBorder="1" applyAlignment="1" applyProtection="1">
      <alignment horizontal="center"/>
    </xf>
    <xf numFmtId="164" fontId="2" fillId="0" borderId="0" xfId="1" applyNumberFormat="1" applyFont="1" applyFill="1" applyBorder="1" applyAlignment="1" applyProtection="1">
      <alignment horizontal="center"/>
    </xf>
    <xf numFmtId="0" fontId="1" fillId="2" borderId="2" xfId="0" applyNumberFormat="1" applyFont="1" applyFill="1" applyBorder="1" applyAlignment="1" applyProtection="1">
      <alignment horizontal="right"/>
    </xf>
    <xf numFmtId="164" fontId="2" fillId="2" borderId="2" xfId="1" applyNumberFormat="1" applyFont="1" applyFill="1" applyBorder="1" applyAlignment="1" applyProtection="1">
      <alignment horizontal="center"/>
    </xf>
    <xf numFmtId="164" fontId="2" fillId="0" borderId="2" xfId="1" applyNumberFormat="1" applyFont="1" applyFill="1" applyBorder="1" applyAlignment="1" applyProtection="1">
      <alignment horizontal="center"/>
    </xf>
    <xf numFmtId="0" fontId="1" fillId="0" borderId="2" xfId="0" applyNumberFormat="1" applyFont="1" applyFill="1" applyBorder="1" applyAlignment="1" applyProtection="1">
      <alignment horizontal="left" readingOrder="1"/>
    </xf>
    <xf numFmtId="3" fontId="9" fillId="0" borderId="0" xfId="0" applyNumberFormat="1" applyFont="1" applyBorder="1" applyAlignment="1" applyProtection="1"/>
    <xf numFmtId="37" fontId="10" fillId="0" borderId="0" xfId="0" applyNumberFormat="1" applyFont="1" applyBorder="1" applyAlignment="1" applyProtection="1"/>
    <xf numFmtId="3" fontId="10" fillId="0" borderId="0" xfId="0" applyNumberFormat="1" applyFont="1" applyAlignment="1">
      <alignment horizontal="center"/>
    </xf>
    <xf numFmtId="37" fontId="9" fillId="0" borderId="0" xfId="0" applyNumberFormat="1" applyFont="1" applyBorder="1" applyAlignment="1" applyProtection="1"/>
    <xf numFmtId="0" fontId="10" fillId="0" borderId="0" xfId="0" applyFont="1" applyBorder="1" applyAlignment="1" applyProtection="1">
      <alignment horizontal="right"/>
    </xf>
    <xf numFmtId="37" fontId="10" fillId="0" borderId="0" xfId="0" applyNumberFormat="1" applyFont="1" applyBorder="1" applyAlignment="1" applyProtection="1">
      <alignment horizontal="center"/>
    </xf>
    <xf numFmtId="37" fontId="9" fillId="0" borderId="0" xfId="0" applyNumberFormat="1" applyFont="1" applyBorder="1" applyAlignment="1" applyProtection="1">
      <alignment horizontal="center"/>
    </xf>
    <xf numFmtId="0" fontId="9" fillId="0" borderId="0" xfId="0" applyFont="1"/>
    <xf numFmtId="3" fontId="10" fillId="0" borderId="0" xfId="0" applyNumberFormat="1" applyFont="1" applyBorder="1" applyAlignment="1" applyProtection="1">
      <alignment horizontal="center"/>
    </xf>
    <xf numFmtId="3" fontId="9" fillId="0" borderId="0" xfId="0" applyNumberFormat="1" applyFont="1" applyAlignment="1">
      <alignment horizontal="center"/>
    </xf>
    <xf numFmtId="164" fontId="3" fillId="3" borderId="0" xfId="1" applyNumberFormat="1" applyFont="1" applyFill="1" applyBorder="1" applyAlignment="1" applyProtection="1">
      <alignment horizontal="center" vertical="center" readingOrder="2"/>
    </xf>
    <xf numFmtId="164" fontId="3" fillId="3" borderId="0" xfId="1" applyNumberFormat="1" applyFont="1" applyFill="1" applyBorder="1" applyAlignment="1" applyProtection="1">
      <alignment horizontal="center" vertical="center"/>
    </xf>
    <xf numFmtId="164" fontId="3" fillId="2" borderId="0" xfId="1" applyNumberFormat="1" applyFont="1" applyFill="1" applyBorder="1" applyAlignment="1" applyProtection="1">
      <alignment horizontal="center" vertical="center"/>
    </xf>
    <xf numFmtId="164" fontId="3" fillId="0" borderId="0" xfId="1" applyNumberFormat="1" applyFont="1" applyFill="1" applyBorder="1" applyAlignment="1" applyProtection="1">
      <alignment horizontal="center" vertical="center"/>
    </xf>
    <xf numFmtId="164" fontId="2" fillId="3" borderId="0" xfId="1" applyNumberFormat="1" applyFont="1" applyFill="1" applyBorder="1" applyAlignment="1" applyProtection="1">
      <alignment horizontal="center" vertical="center" readingOrder="2"/>
    </xf>
    <xf numFmtId="164" fontId="2" fillId="3" borderId="0" xfId="1" applyNumberFormat="1" applyFont="1" applyFill="1" applyBorder="1" applyAlignment="1" applyProtection="1">
      <alignment horizontal="center" vertical="center"/>
    </xf>
    <xf numFmtId="164" fontId="2" fillId="2" borderId="0" xfId="1" applyNumberFormat="1" applyFont="1" applyFill="1" applyBorder="1" applyAlignment="1" applyProtection="1">
      <alignment horizontal="center" vertical="center"/>
    </xf>
    <xf numFmtId="164" fontId="2" fillId="0" borderId="0" xfId="1" applyNumberFormat="1" applyFont="1" applyFill="1" applyBorder="1" applyAlignment="1" applyProtection="1">
      <alignment horizontal="center" vertical="center"/>
    </xf>
    <xf numFmtId="164" fontId="3" fillId="2" borderId="0" xfId="1" applyNumberFormat="1" applyFont="1" applyFill="1" applyBorder="1" applyAlignment="1" applyProtection="1">
      <alignment horizontal="center" vertical="center" readingOrder="2"/>
    </xf>
    <xf numFmtId="164" fontId="2" fillId="2" borderId="2" xfId="1" applyNumberFormat="1" applyFont="1" applyFill="1" applyBorder="1" applyAlignment="1" applyProtection="1">
      <alignment horizontal="center" vertical="center"/>
    </xf>
    <xf numFmtId="164" fontId="2" fillId="0" borderId="2" xfId="1" applyNumberFormat="1" applyFont="1" applyFill="1" applyBorder="1" applyAlignment="1" applyProtection="1">
      <alignment horizontal="center" vertical="center"/>
    </xf>
    <xf numFmtId="164" fontId="0" fillId="0" borderId="0" xfId="0" applyNumberFormat="1"/>
    <xf numFmtId="164" fontId="1" fillId="0" borderId="0" xfId="0" applyNumberFormat="1" applyFont="1" applyFill="1" applyBorder="1" applyAlignment="1" applyProtection="1"/>
    <xf numFmtId="0" fontId="8" fillId="0" borderId="0" xfId="0" applyFont="1" applyBorder="1" applyAlignment="1" applyProtection="1">
      <alignment horizontal="right" vertical="center" readingOrder="2"/>
    </xf>
    <xf numFmtId="0" fontId="8" fillId="0" borderId="0" xfId="0" applyFont="1" applyBorder="1" applyAlignment="1" applyProtection="1">
      <alignment horizontal="right" vertical="center" readingOrder="2"/>
    </xf>
    <xf numFmtId="0" fontId="1" fillId="0" borderId="1" xfId="0" applyNumberFormat="1" applyFont="1" applyFill="1" applyBorder="1" applyAlignment="1" applyProtection="1">
      <alignment horizontal="right" vertical="center"/>
    </xf>
    <xf numFmtId="0" fontId="1"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left" vertical="center"/>
    </xf>
  </cellXfs>
  <cellStyles count="2">
    <cellStyle name="Comma" xfId="1" builtinId="3"/>
    <cellStyle name="Normal" xfId="0" builtinId="0"/>
  </cellStyles>
  <dxfs count="0"/>
  <tableStyles count="0" defaultTableStyle="TableStyleMedium2" defaultPivotStyle="PivotStyleLight16"/>
  <colors>
    <mruColors>
      <color rgb="FF60497A"/>
      <color rgb="FFFFCCFF"/>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23&#1602;&#1591;&#1575;&#1593;%20&#1575;&#1604;&#1578;&#1571;&#1605;&#1610;&#1606;\%23&#1575;&#1581;&#1589;&#1575;&#1574;&#1610;&#1575;&#1578;%20&#1608;&#1578;&#1602;&#1575;&#1585;&#1610;&#1585;%20&#1602;&#1591;&#1575;&#1593;%20&#1575;&#1604;&#1578;&#1571;&#1605;&#1610;&#1606;\%23&#1575;&#1581;&#1589;&#1575;&#1574;&#1610;&#1577;%20&#1588;&#1585;&#1603;&#1575;&#1578;%20&#1575;&#1604;&#1578;&#1571;&#1605;&#1610;&#1606;%20&#1575;&#1604;&#1583;&#1575;&#1582;&#1604;&#1610;&#1577;\&#1575;&#1581;&#1589;&#1575;&#1574;&#1610;&#1575;&#1578;%20&#1578;&#1581;&#1604;&#1610;&#1604;%20&#1605;&#1575;&#1604;&#1610;%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فهرس"/>
      <sheetName val="فهرس2"/>
      <sheetName val="المشرق"/>
      <sheetName val="فلسطين "/>
      <sheetName val="الاهليه"/>
      <sheetName val="الوطنية"/>
      <sheetName val="التكافل"/>
      <sheetName val="العالمية"/>
      <sheetName val="ترست"/>
      <sheetName val="تمكين"/>
      <sheetName val="اليكو"/>
      <sheetName val="فلسطين الرهن العقاري"/>
      <sheetName val="قطاع التامين مجمع"/>
      <sheetName val="نسب التأمين"/>
      <sheetName val="ملخص مركز مالي ودخل"/>
      <sheetName val="نسبة انتاج كل شركة حسب الفرع"/>
      <sheetName val="بيانات تشغيلية ومالية مجمعة"/>
      <sheetName val="تحليل الاستثمارات والاحتياطيات "/>
      <sheetName val="تحليل مكونات المحفظة التامينية"/>
      <sheetName val="الميزانية العمومية المجمعة"/>
      <sheetName val="قائمة الدخل المجمعة"/>
      <sheetName val="صافي حقوق الملكية"/>
      <sheetName val="ملخص الميزانية والدخل للقطاع"/>
      <sheetName val="بيانات تشغيلية حسب الشركات"/>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1">
          <cell r="B171">
            <v>-1316731</v>
          </cell>
          <cell r="C171">
            <v>-131134</v>
          </cell>
          <cell r="D171">
            <v>56087</v>
          </cell>
          <cell r="E171">
            <v>-310357</v>
          </cell>
          <cell r="F171">
            <v>-380925</v>
          </cell>
          <cell r="G171">
            <v>-628685</v>
          </cell>
          <cell r="H171">
            <v>-69265</v>
          </cell>
          <cell r="I171">
            <v>-1024586</v>
          </cell>
          <cell r="J171">
            <v>-1007308</v>
          </cell>
          <cell r="K171">
            <v>0</v>
          </cell>
        </row>
        <row r="172">
          <cell r="B172">
            <v>2682909</v>
          </cell>
          <cell r="C172">
            <v>1294383</v>
          </cell>
          <cell r="D172">
            <v>55453</v>
          </cell>
          <cell r="E172">
            <v>-58494</v>
          </cell>
          <cell r="F172">
            <v>-5564</v>
          </cell>
          <cell r="G172">
            <v>165855</v>
          </cell>
          <cell r="H172">
            <v>17933</v>
          </cell>
          <cell r="I172">
            <v>-476433</v>
          </cell>
          <cell r="J172">
            <v>35190</v>
          </cell>
          <cell r="K172">
            <v>0</v>
          </cell>
        </row>
        <row r="173">
          <cell r="B173">
            <v>-415504</v>
          </cell>
          <cell r="C173">
            <v>74926</v>
          </cell>
          <cell r="D173">
            <v>0</v>
          </cell>
          <cell r="E173">
            <v>5407</v>
          </cell>
          <cell r="F173">
            <v>43372</v>
          </cell>
          <cell r="G173">
            <v>-202323</v>
          </cell>
          <cell r="H173">
            <v>-17596</v>
          </cell>
          <cell r="I173">
            <v>281915</v>
          </cell>
          <cell r="J173">
            <v>33954</v>
          </cell>
          <cell r="K173">
            <v>0</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176"/>
  <sheetViews>
    <sheetView rightToLeft="1" tabSelected="1" view="pageBreakPreview" topLeftCell="A127" zoomScale="60" zoomScaleNormal="80" workbookViewId="0">
      <selection activeCell="N157" sqref="N157"/>
    </sheetView>
  </sheetViews>
  <sheetFormatPr defaultRowHeight="15"/>
  <cols>
    <col min="1" max="1" width="4.42578125" customWidth="1"/>
    <col min="2" max="2" width="58" bestFit="1" customWidth="1"/>
    <col min="3" max="3" width="16.5703125" bestFit="1" customWidth="1"/>
    <col min="4" max="4" width="15.42578125" bestFit="1" customWidth="1"/>
    <col min="5" max="5" width="17.140625" bestFit="1" customWidth="1"/>
    <col min="6" max="6" width="18.28515625" bestFit="1" customWidth="1"/>
    <col min="7" max="7" width="18" bestFit="1" customWidth="1"/>
    <col min="8" max="9" width="14.5703125" bestFit="1" customWidth="1"/>
    <col min="10" max="11" width="15.42578125" bestFit="1" customWidth="1"/>
    <col min="12" max="12" width="17" bestFit="1" customWidth="1"/>
    <col min="13" max="13" width="21.28515625" customWidth="1"/>
    <col min="14" max="14" width="87.85546875" bestFit="1" customWidth="1"/>
  </cols>
  <sheetData>
    <row r="2" spans="1:14" ht="16.5" customHeight="1">
      <c r="B2" s="15" t="s">
        <v>98</v>
      </c>
      <c r="C2" s="15"/>
      <c r="D2" s="15"/>
      <c r="E2" s="15"/>
      <c r="F2" s="15"/>
      <c r="G2" s="15"/>
      <c r="H2" s="16"/>
      <c r="I2" s="15"/>
      <c r="J2" s="15"/>
      <c r="K2" s="15"/>
      <c r="L2" s="64"/>
      <c r="M2" s="64"/>
      <c r="N2" s="15" t="s">
        <v>99</v>
      </c>
    </row>
    <row r="3" spans="1:14" ht="16.5" customHeight="1" thickBot="1">
      <c r="B3" s="18" t="s">
        <v>90</v>
      </c>
      <c r="C3" s="17"/>
      <c r="D3" s="17"/>
      <c r="E3" s="15"/>
      <c r="F3" s="15"/>
      <c r="G3" s="15"/>
      <c r="H3" s="15"/>
      <c r="I3" s="15"/>
      <c r="J3" s="15"/>
      <c r="K3" s="15"/>
      <c r="L3" s="64"/>
      <c r="M3" s="15"/>
      <c r="N3" s="15" t="s">
        <v>91</v>
      </c>
    </row>
    <row r="4" spans="1:14">
      <c r="B4" s="67" t="s">
        <v>0</v>
      </c>
      <c r="C4" s="35" t="s">
        <v>1</v>
      </c>
      <c r="D4" s="35" t="s">
        <v>2</v>
      </c>
      <c r="E4" s="35" t="s">
        <v>3</v>
      </c>
      <c r="F4" s="35" t="s">
        <v>4</v>
      </c>
      <c r="G4" s="35" t="s">
        <v>5</v>
      </c>
      <c r="H4" s="35" t="s">
        <v>6</v>
      </c>
      <c r="I4" s="35" t="s">
        <v>7</v>
      </c>
      <c r="J4" s="35" t="s">
        <v>8</v>
      </c>
      <c r="K4" s="35" t="s">
        <v>9</v>
      </c>
      <c r="L4" s="35" t="s">
        <v>10</v>
      </c>
      <c r="M4" s="35" t="s">
        <v>11</v>
      </c>
      <c r="N4" s="69" t="s">
        <v>12</v>
      </c>
    </row>
    <row r="5" spans="1:14" ht="15.75" thickBot="1">
      <c r="B5" s="68"/>
      <c r="C5" s="36" t="s">
        <v>13</v>
      </c>
      <c r="D5" s="36" t="s">
        <v>14</v>
      </c>
      <c r="E5" s="36" t="s">
        <v>15</v>
      </c>
      <c r="F5" s="36" t="s">
        <v>16</v>
      </c>
      <c r="G5" s="36" t="s">
        <v>17</v>
      </c>
      <c r="H5" s="36" t="s">
        <v>18</v>
      </c>
      <c r="I5" s="36" t="s">
        <v>19</v>
      </c>
      <c r="J5" s="36" t="s">
        <v>20</v>
      </c>
      <c r="K5" s="36" t="s">
        <v>21</v>
      </c>
      <c r="L5" s="36" t="s">
        <v>22</v>
      </c>
      <c r="M5" s="36" t="s">
        <v>23</v>
      </c>
      <c r="N5" s="70"/>
    </row>
    <row r="6" spans="1:14">
      <c r="B6" s="19" t="s">
        <v>24</v>
      </c>
      <c r="C6" s="25">
        <v>55040261</v>
      </c>
      <c r="D6" s="6">
        <v>9197257</v>
      </c>
      <c r="E6" s="6">
        <v>14844882</v>
      </c>
      <c r="F6" s="6">
        <v>1538900</v>
      </c>
      <c r="G6" s="6">
        <v>2141166</v>
      </c>
      <c r="H6" s="6">
        <v>5783596</v>
      </c>
      <c r="I6" s="6">
        <v>591574</v>
      </c>
      <c r="J6" s="6">
        <v>2343745</v>
      </c>
      <c r="K6" s="6">
        <v>1827509</v>
      </c>
      <c r="L6" s="6">
        <v>0</v>
      </c>
      <c r="M6" s="6">
        <f>SUM(C6:L6)</f>
        <v>93308890</v>
      </c>
      <c r="N6" s="33" t="s">
        <v>25</v>
      </c>
    </row>
    <row r="7" spans="1:14">
      <c r="B7" s="29" t="s">
        <v>26</v>
      </c>
      <c r="C7" s="7">
        <v>-3312086</v>
      </c>
      <c r="D7" s="7">
        <v>-494773</v>
      </c>
      <c r="E7" s="7">
        <v>-406070</v>
      </c>
      <c r="F7" s="7">
        <v>-268020</v>
      </c>
      <c r="G7" s="7">
        <v>-1442959</v>
      </c>
      <c r="H7" s="7">
        <v>-3315201</v>
      </c>
      <c r="I7" s="7">
        <v>-341661</v>
      </c>
      <c r="J7" s="7">
        <v>-1243749</v>
      </c>
      <c r="K7" s="7">
        <v>-1288702</v>
      </c>
      <c r="L7" s="7">
        <v>0</v>
      </c>
      <c r="M7" s="10">
        <f t="shared" ref="M7:M18" si="0">SUM(C7:L7)</f>
        <v>-12113221</v>
      </c>
      <c r="N7" s="28" t="s">
        <v>27</v>
      </c>
    </row>
    <row r="8" spans="1:14" s="12" customFormat="1">
      <c r="A8"/>
      <c r="B8" s="20" t="s">
        <v>28</v>
      </c>
      <c r="C8" s="24">
        <f>C6+C7</f>
        <v>51728175</v>
      </c>
      <c r="D8" s="24">
        <f t="shared" ref="D8:L8" si="1">D6+D7</f>
        <v>8702484</v>
      </c>
      <c r="E8" s="24">
        <f t="shared" si="1"/>
        <v>14438812</v>
      </c>
      <c r="F8" s="24">
        <f t="shared" si="1"/>
        <v>1270880</v>
      </c>
      <c r="G8" s="24">
        <f t="shared" si="1"/>
        <v>698207</v>
      </c>
      <c r="H8" s="24">
        <f t="shared" si="1"/>
        <v>2468395</v>
      </c>
      <c r="I8" s="24">
        <f t="shared" si="1"/>
        <v>249913</v>
      </c>
      <c r="J8" s="24">
        <f t="shared" si="1"/>
        <v>1099996</v>
      </c>
      <c r="K8" s="24">
        <f t="shared" si="1"/>
        <v>538807</v>
      </c>
      <c r="L8" s="24">
        <f t="shared" si="1"/>
        <v>0</v>
      </c>
      <c r="M8" s="24">
        <f t="shared" si="0"/>
        <v>81195669</v>
      </c>
      <c r="N8" s="34" t="s">
        <v>29</v>
      </c>
    </row>
    <row r="9" spans="1:14">
      <c r="B9" s="30" t="s">
        <v>30</v>
      </c>
      <c r="C9" s="7">
        <v>-2150848</v>
      </c>
      <c r="D9" s="7">
        <v>-2097058</v>
      </c>
      <c r="E9" s="7">
        <v>-5279346</v>
      </c>
      <c r="F9" s="7">
        <v>-302658</v>
      </c>
      <c r="G9" s="7">
        <v>-555348</v>
      </c>
      <c r="H9" s="7">
        <v>-564023</v>
      </c>
      <c r="I9" s="7">
        <v>-138345</v>
      </c>
      <c r="J9" s="7">
        <v>-466833</v>
      </c>
      <c r="K9" s="7">
        <v>107742</v>
      </c>
      <c r="L9" s="7">
        <v>0</v>
      </c>
      <c r="M9" s="10">
        <f t="shared" si="0"/>
        <v>-11446717</v>
      </c>
      <c r="N9" s="28" t="s">
        <v>31</v>
      </c>
    </row>
    <row r="10" spans="1:14">
      <c r="B10" s="19" t="s">
        <v>32</v>
      </c>
      <c r="C10" s="6">
        <v>431502</v>
      </c>
      <c r="D10" s="6">
        <v>234305</v>
      </c>
      <c r="E10" s="6">
        <v>293044</v>
      </c>
      <c r="F10" s="6">
        <v>63278</v>
      </c>
      <c r="G10" s="6">
        <v>437425</v>
      </c>
      <c r="H10" s="6">
        <v>464854</v>
      </c>
      <c r="I10" s="6">
        <v>103448</v>
      </c>
      <c r="J10" s="6">
        <v>377459</v>
      </c>
      <c r="K10" s="6">
        <v>42348</v>
      </c>
      <c r="L10" s="6">
        <v>0</v>
      </c>
      <c r="M10" s="6">
        <f t="shared" si="0"/>
        <v>2447663</v>
      </c>
      <c r="N10" s="21" t="s">
        <v>33</v>
      </c>
    </row>
    <row r="11" spans="1:14" s="12" customFormat="1">
      <c r="A11"/>
      <c r="B11" s="31" t="s">
        <v>34</v>
      </c>
      <c r="C11" s="8">
        <f>C8+C9+C10</f>
        <v>50008829</v>
      </c>
      <c r="D11" s="8">
        <f t="shared" ref="D11:L11" si="2">D8+D9+D10</f>
        <v>6839731</v>
      </c>
      <c r="E11" s="8">
        <f t="shared" si="2"/>
        <v>9452510</v>
      </c>
      <c r="F11" s="8">
        <f t="shared" si="2"/>
        <v>1031500</v>
      </c>
      <c r="G11" s="8">
        <f t="shared" si="2"/>
        <v>580284</v>
      </c>
      <c r="H11" s="8">
        <f t="shared" si="2"/>
        <v>2369226</v>
      </c>
      <c r="I11" s="8">
        <f t="shared" si="2"/>
        <v>215016</v>
      </c>
      <c r="J11" s="8">
        <f t="shared" si="2"/>
        <v>1010622</v>
      </c>
      <c r="K11" s="8">
        <f t="shared" si="2"/>
        <v>688897</v>
      </c>
      <c r="L11" s="8">
        <f t="shared" si="2"/>
        <v>0</v>
      </c>
      <c r="M11" s="8">
        <f t="shared" si="0"/>
        <v>72196615</v>
      </c>
      <c r="N11" s="32" t="s">
        <v>35</v>
      </c>
    </row>
    <row r="12" spans="1:14">
      <c r="B12" s="19" t="s">
        <v>36</v>
      </c>
      <c r="C12" s="6">
        <v>0</v>
      </c>
      <c r="D12" s="6">
        <v>0</v>
      </c>
      <c r="E12" s="6">
        <v>0</v>
      </c>
      <c r="F12" s="6">
        <v>0</v>
      </c>
      <c r="G12" s="6">
        <v>0</v>
      </c>
      <c r="H12" s="6">
        <v>0</v>
      </c>
      <c r="I12" s="6">
        <v>0</v>
      </c>
      <c r="J12" s="6">
        <v>0</v>
      </c>
      <c r="K12" s="6">
        <v>0</v>
      </c>
      <c r="L12" s="6">
        <v>0</v>
      </c>
      <c r="M12" s="6">
        <f t="shared" si="0"/>
        <v>0</v>
      </c>
      <c r="N12" s="21" t="s">
        <v>37</v>
      </c>
    </row>
    <row r="13" spans="1:14">
      <c r="B13" s="29" t="s">
        <v>38</v>
      </c>
      <c r="C13" s="7">
        <v>116</v>
      </c>
      <c r="D13" s="7">
        <v>5042</v>
      </c>
      <c r="E13" s="7">
        <v>1949</v>
      </c>
      <c r="F13" s="7">
        <v>15139</v>
      </c>
      <c r="G13" s="7">
        <v>167069</v>
      </c>
      <c r="H13" s="7">
        <v>638985</v>
      </c>
      <c r="I13" s="7">
        <v>85851</v>
      </c>
      <c r="J13" s="7">
        <v>312737</v>
      </c>
      <c r="K13" s="7">
        <v>40582</v>
      </c>
      <c r="L13" s="7">
        <v>0</v>
      </c>
      <c r="M13" s="10">
        <f t="shared" si="0"/>
        <v>1267470</v>
      </c>
      <c r="N13" s="28" t="s">
        <v>39</v>
      </c>
    </row>
    <row r="14" spans="1:14">
      <c r="B14" s="19" t="s">
        <v>40</v>
      </c>
      <c r="C14" s="6">
        <v>-4104672</v>
      </c>
      <c r="D14" s="6">
        <v>-445708</v>
      </c>
      <c r="E14" s="6">
        <v>-146696</v>
      </c>
      <c r="F14" s="6">
        <v>-62131</v>
      </c>
      <c r="G14" s="6">
        <v>-39320</v>
      </c>
      <c r="H14" s="6">
        <v>-252043</v>
      </c>
      <c r="I14" s="6">
        <v>-23030</v>
      </c>
      <c r="J14" s="6">
        <v>-104581</v>
      </c>
      <c r="K14" s="6">
        <v>-26007</v>
      </c>
      <c r="L14" s="6">
        <v>0</v>
      </c>
      <c r="M14" s="6">
        <f t="shared" si="0"/>
        <v>-5204188</v>
      </c>
      <c r="N14" s="21" t="s">
        <v>41</v>
      </c>
    </row>
    <row r="15" spans="1:14">
      <c r="B15" s="29" t="s">
        <v>42</v>
      </c>
      <c r="C15" s="7">
        <v>0</v>
      </c>
      <c r="D15" s="7">
        <v>0</v>
      </c>
      <c r="E15" s="7">
        <v>0</v>
      </c>
      <c r="F15" s="7">
        <v>0</v>
      </c>
      <c r="G15" s="7">
        <v>0</v>
      </c>
      <c r="H15" s="7">
        <v>0</v>
      </c>
      <c r="I15" s="7">
        <v>0</v>
      </c>
      <c r="J15" s="7">
        <v>0</v>
      </c>
      <c r="K15" s="7">
        <v>0</v>
      </c>
      <c r="L15" s="7">
        <v>0</v>
      </c>
      <c r="M15" s="10">
        <f t="shared" si="0"/>
        <v>0</v>
      </c>
      <c r="N15" s="28" t="s">
        <v>43</v>
      </c>
    </row>
    <row r="16" spans="1:14" s="12" customFormat="1">
      <c r="A16"/>
      <c r="B16" s="22" t="s">
        <v>44</v>
      </c>
      <c r="C16" s="13">
        <f>C11+C12+C13+C14+C15</f>
        <v>45904273</v>
      </c>
      <c r="D16" s="13">
        <f t="shared" ref="D16:L16" si="3">D11+D12+D13+D14+D15</f>
        <v>6399065</v>
      </c>
      <c r="E16" s="13">
        <f t="shared" si="3"/>
        <v>9307763</v>
      </c>
      <c r="F16" s="13">
        <f t="shared" si="3"/>
        <v>984508</v>
      </c>
      <c r="G16" s="13">
        <f t="shared" si="3"/>
        <v>708033</v>
      </c>
      <c r="H16" s="13">
        <f t="shared" si="3"/>
        <v>2756168</v>
      </c>
      <c r="I16" s="13">
        <f t="shared" si="3"/>
        <v>277837</v>
      </c>
      <c r="J16" s="13">
        <f t="shared" si="3"/>
        <v>1218778</v>
      </c>
      <c r="K16" s="13">
        <f t="shared" si="3"/>
        <v>703472</v>
      </c>
      <c r="L16" s="13">
        <f t="shared" si="3"/>
        <v>0</v>
      </c>
      <c r="M16" s="6">
        <f t="shared" si="0"/>
        <v>68259897</v>
      </c>
      <c r="N16" s="23" t="s">
        <v>45</v>
      </c>
    </row>
    <row r="17" spans="1:14">
      <c r="B17" s="29" t="s">
        <v>46</v>
      </c>
      <c r="C17" s="7">
        <v>-30709492</v>
      </c>
      <c r="D17" s="7">
        <v>-3571104</v>
      </c>
      <c r="E17" s="7">
        <v>-7642516</v>
      </c>
      <c r="F17" s="7">
        <v>-421996</v>
      </c>
      <c r="G17" s="7">
        <v>-482674</v>
      </c>
      <c r="H17" s="7">
        <v>-679162</v>
      </c>
      <c r="I17" s="7">
        <v>-51147</v>
      </c>
      <c r="J17" s="7">
        <v>-1222041</v>
      </c>
      <c r="K17" s="7">
        <v>-1533427</v>
      </c>
      <c r="L17" s="7">
        <v>0</v>
      </c>
      <c r="M17" s="10">
        <f>SUM(C17:L17)</f>
        <v>-46313559</v>
      </c>
      <c r="N17" s="28" t="s">
        <v>47</v>
      </c>
    </row>
    <row r="18" spans="1:14">
      <c r="B18" s="19" t="s">
        <v>48</v>
      </c>
      <c r="C18" s="6">
        <v>0</v>
      </c>
      <c r="D18" s="6">
        <v>0</v>
      </c>
      <c r="E18" s="6">
        <v>0</v>
      </c>
      <c r="F18" s="6">
        <v>0</v>
      </c>
      <c r="G18" s="6">
        <v>0</v>
      </c>
      <c r="H18" s="6">
        <v>0</v>
      </c>
      <c r="I18" s="6">
        <v>0</v>
      </c>
      <c r="J18" s="6">
        <v>0</v>
      </c>
      <c r="K18" s="6">
        <v>0</v>
      </c>
      <c r="L18" s="6">
        <v>0</v>
      </c>
      <c r="M18" s="6">
        <f t="shared" si="0"/>
        <v>0</v>
      </c>
      <c r="N18" s="21" t="s">
        <v>49</v>
      </c>
    </row>
    <row r="19" spans="1:14">
      <c r="B19" s="29" t="s">
        <v>50</v>
      </c>
      <c r="C19" s="7">
        <f>-'[1]قطاع التامين مجمع'!B171</f>
        <v>1316731</v>
      </c>
      <c r="D19" s="7">
        <f>-'[1]قطاع التامين مجمع'!C171</f>
        <v>131134</v>
      </c>
      <c r="E19" s="7">
        <f>-'[1]قطاع التامين مجمع'!D171</f>
        <v>-56087</v>
      </c>
      <c r="F19" s="7">
        <f>-'[1]قطاع التامين مجمع'!E171</f>
        <v>310357</v>
      </c>
      <c r="G19" s="7">
        <f>-'[1]قطاع التامين مجمع'!F171</f>
        <v>380925</v>
      </c>
      <c r="H19" s="7">
        <f>-'[1]قطاع التامين مجمع'!G171</f>
        <v>628685</v>
      </c>
      <c r="I19" s="7">
        <f>-'[1]قطاع التامين مجمع'!H171</f>
        <v>69265</v>
      </c>
      <c r="J19" s="7">
        <f>-'[1]قطاع التامين مجمع'!I171</f>
        <v>1024586</v>
      </c>
      <c r="K19" s="7">
        <f>-'[1]قطاع التامين مجمع'!J171</f>
        <v>1007308</v>
      </c>
      <c r="L19" s="7">
        <f>-'[1]قطاع التامين مجمع'!K171</f>
        <v>0</v>
      </c>
      <c r="M19" s="7">
        <f t="shared" ref="M19:M37" si="4">SUM(C19:L19)</f>
        <v>4812904</v>
      </c>
      <c r="N19" s="28" t="s">
        <v>51</v>
      </c>
    </row>
    <row r="20" spans="1:14">
      <c r="B20" s="19" t="s">
        <v>52</v>
      </c>
      <c r="C20" s="6">
        <f>-'[1]قطاع التامين مجمع'!B172</f>
        <v>-2682909</v>
      </c>
      <c r="D20" s="6">
        <f>-'[1]قطاع التامين مجمع'!C172</f>
        <v>-1294383</v>
      </c>
      <c r="E20" s="6">
        <f>-'[1]قطاع التامين مجمع'!D172</f>
        <v>-55453</v>
      </c>
      <c r="F20" s="6">
        <f>-'[1]قطاع التامين مجمع'!E172</f>
        <v>58494</v>
      </c>
      <c r="G20" s="6">
        <f>-'[1]قطاع التامين مجمع'!F172</f>
        <v>5564</v>
      </c>
      <c r="H20" s="6">
        <f>-'[1]قطاع التامين مجمع'!G172</f>
        <v>-165855</v>
      </c>
      <c r="I20" s="6">
        <f>-'[1]قطاع التامين مجمع'!H172</f>
        <v>-17933</v>
      </c>
      <c r="J20" s="6">
        <f>-'[1]قطاع التامين مجمع'!I172</f>
        <v>476433</v>
      </c>
      <c r="K20" s="6">
        <f>-'[1]قطاع التامين مجمع'!J172</f>
        <v>-35190</v>
      </c>
      <c r="L20" s="6">
        <f>-'[1]قطاع التامين مجمع'!K172</f>
        <v>0</v>
      </c>
      <c r="M20" s="6">
        <f t="shared" si="4"/>
        <v>-3711232</v>
      </c>
      <c r="N20" s="21" t="s">
        <v>53</v>
      </c>
    </row>
    <row r="21" spans="1:14">
      <c r="B21" s="30" t="s">
        <v>54</v>
      </c>
      <c r="C21" s="7">
        <f>-'[1]قطاع التامين مجمع'!B173</f>
        <v>415504</v>
      </c>
      <c r="D21" s="7">
        <f>-'[1]قطاع التامين مجمع'!C173</f>
        <v>-74926</v>
      </c>
      <c r="E21" s="7">
        <f>-'[1]قطاع التامين مجمع'!D173</f>
        <v>0</v>
      </c>
      <c r="F21" s="7">
        <f>-'[1]قطاع التامين مجمع'!E173</f>
        <v>-5407</v>
      </c>
      <c r="G21" s="7">
        <f>-'[1]قطاع التامين مجمع'!F173</f>
        <v>-43372</v>
      </c>
      <c r="H21" s="7">
        <f>-'[1]قطاع التامين مجمع'!G173</f>
        <v>202323</v>
      </c>
      <c r="I21" s="7">
        <f>-'[1]قطاع التامين مجمع'!H173</f>
        <v>17596</v>
      </c>
      <c r="J21" s="7">
        <f>-'[1]قطاع التامين مجمع'!I173</f>
        <v>-281915</v>
      </c>
      <c r="K21" s="7">
        <f>-'[1]قطاع التامين مجمع'!J173</f>
        <v>-33954</v>
      </c>
      <c r="L21" s="7">
        <f>-'[1]قطاع التامين مجمع'!K173</f>
        <v>0</v>
      </c>
      <c r="M21" s="7">
        <f t="shared" si="4"/>
        <v>195849</v>
      </c>
      <c r="N21" s="28" t="s">
        <v>55</v>
      </c>
    </row>
    <row r="22" spans="1:14" s="12" customFormat="1">
      <c r="B22" s="22" t="s">
        <v>56</v>
      </c>
      <c r="C22" s="13">
        <f>C17+C18+C19+C20+C21</f>
        <v>-31660166</v>
      </c>
      <c r="D22" s="13">
        <f t="shared" ref="D22:L22" si="5">D17+D18+D19+D20+D21</f>
        <v>-4809279</v>
      </c>
      <c r="E22" s="13">
        <f t="shared" si="5"/>
        <v>-7754056</v>
      </c>
      <c r="F22" s="13">
        <f t="shared" si="5"/>
        <v>-58552</v>
      </c>
      <c r="G22" s="13">
        <f t="shared" si="5"/>
        <v>-139557</v>
      </c>
      <c r="H22" s="13">
        <f t="shared" si="5"/>
        <v>-14009</v>
      </c>
      <c r="I22" s="13">
        <f t="shared" si="5"/>
        <v>17781</v>
      </c>
      <c r="J22" s="13">
        <f t="shared" si="5"/>
        <v>-2937</v>
      </c>
      <c r="K22" s="13">
        <f t="shared" si="5"/>
        <v>-595263</v>
      </c>
      <c r="L22" s="13">
        <f t="shared" si="5"/>
        <v>0</v>
      </c>
      <c r="M22" s="13">
        <f t="shared" si="4"/>
        <v>-45016038</v>
      </c>
      <c r="N22" s="23" t="s">
        <v>57</v>
      </c>
    </row>
    <row r="23" spans="1:14">
      <c r="B23" s="29" t="s">
        <v>58</v>
      </c>
      <c r="C23" s="9">
        <v>0</v>
      </c>
      <c r="D23" s="9">
        <v>0</v>
      </c>
      <c r="E23" s="9">
        <v>0</v>
      </c>
      <c r="F23" s="9">
        <v>0</v>
      </c>
      <c r="G23" s="9">
        <v>0</v>
      </c>
      <c r="H23" s="9">
        <v>0</v>
      </c>
      <c r="I23" s="9">
        <v>0</v>
      </c>
      <c r="J23" s="9">
        <v>0</v>
      </c>
      <c r="K23" s="9">
        <v>0</v>
      </c>
      <c r="L23" s="9">
        <v>0</v>
      </c>
      <c r="M23" s="10">
        <f t="shared" si="4"/>
        <v>0</v>
      </c>
      <c r="N23" s="28" t="s">
        <v>59</v>
      </c>
    </row>
    <row r="24" spans="1:14">
      <c r="B24" s="19" t="s">
        <v>60</v>
      </c>
      <c r="C24" s="6">
        <v>-5933230</v>
      </c>
      <c r="D24" s="6">
        <v>-1003125.0000000001</v>
      </c>
      <c r="E24" s="6">
        <v>-1578752</v>
      </c>
      <c r="F24" s="6">
        <v>-186009</v>
      </c>
      <c r="G24" s="6">
        <v>-294862.00000000006</v>
      </c>
      <c r="H24" s="6">
        <v>-681317</v>
      </c>
      <c r="I24" s="6">
        <v>-71113</v>
      </c>
      <c r="J24" s="6">
        <v>-290203</v>
      </c>
      <c r="K24" s="6">
        <v>-191950</v>
      </c>
      <c r="L24" s="6">
        <v>0</v>
      </c>
      <c r="M24" s="6">
        <f t="shared" si="4"/>
        <v>-10230561</v>
      </c>
      <c r="N24" s="21" t="s">
        <v>61</v>
      </c>
    </row>
    <row r="25" spans="1:14">
      <c r="B25" s="29" t="s">
        <v>92</v>
      </c>
      <c r="C25" s="7">
        <v>-3348470.14116809</v>
      </c>
      <c r="D25" s="7">
        <v>-509619.58841510297</v>
      </c>
      <c r="E25" s="7">
        <v>-732801.41653061996</v>
      </c>
      <c r="F25" s="7">
        <v>-83328.202881795005</v>
      </c>
      <c r="G25" s="7">
        <v>-52320.128740929802</v>
      </c>
      <c r="H25" s="7">
        <v>-265613.56043978198</v>
      </c>
      <c r="I25" s="7">
        <v>-42235.575768892399</v>
      </c>
      <c r="J25" s="7">
        <v>-88346.543552655799</v>
      </c>
      <c r="K25" s="7">
        <v>-106951.842502133</v>
      </c>
      <c r="L25" s="7">
        <v>0</v>
      </c>
      <c r="M25" s="7">
        <f t="shared" si="4"/>
        <v>-5229687.0000000019</v>
      </c>
      <c r="N25" s="28" t="s">
        <v>93</v>
      </c>
    </row>
    <row r="26" spans="1:14">
      <c r="B26" s="19" t="s">
        <v>62</v>
      </c>
      <c r="C26" s="6">
        <f>C25+C24+C23+C22</f>
        <v>-40941866.141168088</v>
      </c>
      <c r="D26" s="6">
        <f t="shared" ref="D26:L26" si="6">D25+D24+D23+D22</f>
        <v>-6322023.588415103</v>
      </c>
      <c r="E26" s="6">
        <f t="shared" si="6"/>
        <v>-10065609.41653062</v>
      </c>
      <c r="F26" s="6">
        <f t="shared" si="6"/>
        <v>-327889.202881795</v>
      </c>
      <c r="G26" s="6">
        <f t="shared" si="6"/>
        <v>-486739.12874092988</v>
      </c>
      <c r="H26" s="6">
        <f t="shared" si="6"/>
        <v>-960939.56043978198</v>
      </c>
      <c r="I26" s="6">
        <f t="shared" si="6"/>
        <v>-95567.575768892391</v>
      </c>
      <c r="J26" s="6">
        <f t="shared" si="6"/>
        <v>-381486.54355265578</v>
      </c>
      <c r="K26" s="6">
        <f t="shared" si="6"/>
        <v>-894164.84250213299</v>
      </c>
      <c r="L26" s="6">
        <f t="shared" si="6"/>
        <v>0</v>
      </c>
      <c r="M26" s="6">
        <f t="shared" si="4"/>
        <v>-60476286.000000007</v>
      </c>
      <c r="N26" s="21" t="s">
        <v>63</v>
      </c>
    </row>
    <row r="27" spans="1:14" s="12" customFormat="1">
      <c r="A27"/>
      <c r="B27" s="26" t="s">
        <v>64</v>
      </c>
      <c r="C27" s="14">
        <f>C16+C26</f>
        <v>4962406.8588319123</v>
      </c>
      <c r="D27" s="14">
        <f t="shared" ref="D27:L27" si="7">D16+D26</f>
        <v>77041.411584896967</v>
      </c>
      <c r="E27" s="14">
        <f t="shared" si="7"/>
        <v>-757846.41653062031</v>
      </c>
      <c r="F27" s="14">
        <f t="shared" si="7"/>
        <v>656618.797118205</v>
      </c>
      <c r="G27" s="14">
        <f t="shared" si="7"/>
        <v>221293.87125907012</v>
      </c>
      <c r="H27" s="14">
        <f t="shared" si="7"/>
        <v>1795228.439560218</v>
      </c>
      <c r="I27" s="14">
        <f t="shared" si="7"/>
        <v>182269.42423110761</v>
      </c>
      <c r="J27" s="14">
        <f t="shared" si="7"/>
        <v>837291.45644734427</v>
      </c>
      <c r="K27" s="14">
        <f t="shared" si="7"/>
        <v>-190692.84250213299</v>
      </c>
      <c r="L27" s="14">
        <f t="shared" si="7"/>
        <v>0</v>
      </c>
      <c r="M27" s="14">
        <f t="shared" si="4"/>
        <v>7783611</v>
      </c>
      <c r="N27" s="27" t="s">
        <v>65</v>
      </c>
    </row>
    <row r="28" spans="1:14">
      <c r="B28" s="19" t="s">
        <v>66</v>
      </c>
      <c r="C28" s="6">
        <v>31573</v>
      </c>
      <c r="D28" s="6">
        <v>4102</v>
      </c>
      <c r="E28" s="6">
        <v>5810</v>
      </c>
      <c r="F28" s="6">
        <v>783</v>
      </c>
      <c r="G28" s="6">
        <v>8954</v>
      </c>
      <c r="H28" s="6">
        <v>2543</v>
      </c>
      <c r="I28" s="6">
        <v>944</v>
      </c>
      <c r="J28" s="6">
        <v>877</v>
      </c>
      <c r="K28" s="6">
        <v>67602</v>
      </c>
      <c r="L28" s="6">
        <v>9279318</v>
      </c>
      <c r="M28" s="6">
        <f t="shared" si="4"/>
        <v>9402506</v>
      </c>
      <c r="N28" s="21" t="s">
        <v>67</v>
      </c>
    </row>
    <row r="29" spans="1:14">
      <c r="B29" s="29" t="s">
        <v>68</v>
      </c>
      <c r="C29" s="7">
        <v>0</v>
      </c>
      <c r="D29" s="7">
        <v>0</v>
      </c>
      <c r="E29" s="7">
        <v>0</v>
      </c>
      <c r="F29" s="7">
        <v>0</v>
      </c>
      <c r="G29" s="7">
        <v>0</v>
      </c>
      <c r="H29" s="7">
        <v>0</v>
      </c>
      <c r="I29" s="7">
        <v>0</v>
      </c>
      <c r="J29" s="7">
        <v>0</v>
      </c>
      <c r="K29" s="7">
        <v>0</v>
      </c>
      <c r="L29" s="10">
        <v>-4525274</v>
      </c>
      <c r="M29" s="10">
        <f t="shared" si="4"/>
        <v>-4525274</v>
      </c>
      <c r="N29" s="28" t="s">
        <v>69</v>
      </c>
    </row>
    <row r="30" spans="1:14">
      <c r="B30" s="19" t="s">
        <v>70</v>
      </c>
      <c r="C30" s="6">
        <v>0</v>
      </c>
      <c r="D30" s="6">
        <v>0</v>
      </c>
      <c r="E30" s="6">
        <v>0</v>
      </c>
      <c r="F30" s="6">
        <v>0</v>
      </c>
      <c r="G30" s="6">
        <v>0</v>
      </c>
      <c r="H30" s="6">
        <v>0</v>
      </c>
      <c r="I30" s="6">
        <v>0</v>
      </c>
      <c r="J30" s="6">
        <v>0</v>
      </c>
      <c r="K30" s="6">
        <v>-472</v>
      </c>
      <c r="L30" s="6">
        <v>-203850</v>
      </c>
      <c r="M30" s="6">
        <f t="shared" si="4"/>
        <v>-204322</v>
      </c>
      <c r="N30" s="21" t="s">
        <v>71</v>
      </c>
    </row>
    <row r="31" spans="1:14">
      <c r="B31" s="29" t="s">
        <v>72</v>
      </c>
      <c r="C31" s="7">
        <v>0</v>
      </c>
      <c r="D31" s="7">
        <v>0</v>
      </c>
      <c r="E31" s="7">
        <v>0</v>
      </c>
      <c r="F31" s="7">
        <v>0</v>
      </c>
      <c r="G31" s="7">
        <v>0</v>
      </c>
      <c r="H31" s="7">
        <v>0</v>
      </c>
      <c r="I31" s="7">
        <v>0</v>
      </c>
      <c r="J31" s="7">
        <v>0</v>
      </c>
      <c r="K31" s="7">
        <v>0</v>
      </c>
      <c r="L31" s="10">
        <v>-3952253</v>
      </c>
      <c r="M31" s="10">
        <f t="shared" si="4"/>
        <v>-3952253</v>
      </c>
      <c r="N31" s="28" t="s">
        <v>73</v>
      </c>
    </row>
    <row r="32" spans="1:14">
      <c r="B32" s="19" t="s">
        <v>74</v>
      </c>
      <c r="C32" s="6">
        <v>0</v>
      </c>
      <c r="D32" s="6">
        <v>0</v>
      </c>
      <c r="E32" s="6">
        <v>0</v>
      </c>
      <c r="F32" s="6">
        <v>0</v>
      </c>
      <c r="G32" s="6">
        <v>0</v>
      </c>
      <c r="H32" s="6">
        <v>0</v>
      </c>
      <c r="I32" s="6"/>
      <c r="J32" s="6">
        <v>0</v>
      </c>
      <c r="K32" s="6">
        <v>0</v>
      </c>
      <c r="L32" s="6">
        <v>-934905</v>
      </c>
      <c r="M32" s="6">
        <f t="shared" si="4"/>
        <v>-934905</v>
      </c>
      <c r="N32" s="21" t="s">
        <v>75</v>
      </c>
    </row>
    <row r="33" spans="1:14">
      <c r="B33" s="29" t="s">
        <v>76</v>
      </c>
      <c r="C33" s="7">
        <v>0</v>
      </c>
      <c r="D33" s="7">
        <v>0</v>
      </c>
      <c r="E33" s="7">
        <v>0</v>
      </c>
      <c r="F33" s="7">
        <v>0</v>
      </c>
      <c r="G33" s="7">
        <v>0</v>
      </c>
      <c r="H33" s="7">
        <v>0</v>
      </c>
      <c r="I33" s="7">
        <v>0</v>
      </c>
      <c r="J33" s="7">
        <v>0</v>
      </c>
      <c r="K33" s="7">
        <v>-5336</v>
      </c>
      <c r="L33" s="10">
        <v>-19021</v>
      </c>
      <c r="M33" s="10">
        <f t="shared" si="4"/>
        <v>-24357</v>
      </c>
      <c r="N33" s="28" t="s">
        <v>77</v>
      </c>
    </row>
    <row r="34" spans="1:14">
      <c r="B34" s="19" t="s">
        <v>95</v>
      </c>
      <c r="C34" s="6">
        <v>0</v>
      </c>
      <c r="D34" s="6">
        <v>0</v>
      </c>
      <c r="E34" s="6">
        <v>0</v>
      </c>
      <c r="F34" s="6">
        <v>0</v>
      </c>
      <c r="G34" s="6">
        <v>0</v>
      </c>
      <c r="H34" s="6">
        <v>0</v>
      </c>
      <c r="I34" s="6">
        <v>0</v>
      </c>
      <c r="J34" s="6">
        <v>0</v>
      </c>
      <c r="K34" s="6">
        <v>0</v>
      </c>
      <c r="L34" s="6">
        <v>0</v>
      </c>
      <c r="M34" s="6">
        <f t="shared" si="4"/>
        <v>0</v>
      </c>
      <c r="N34" s="21" t="s">
        <v>94</v>
      </c>
    </row>
    <row r="35" spans="1:14" s="12" customFormat="1">
      <c r="A35"/>
      <c r="B35" s="26" t="s">
        <v>78</v>
      </c>
      <c r="C35" s="14">
        <f>C27+C28</f>
        <v>4993979.8588319123</v>
      </c>
      <c r="D35" s="14">
        <f t="shared" ref="D35:J35" si="8">D27+D28</f>
        <v>81143.411584896967</v>
      </c>
      <c r="E35" s="14">
        <f t="shared" si="8"/>
        <v>-752036.41653062031</v>
      </c>
      <c r="F35" s="14">
        <f t="shared" si="8"/>
        <v>657401.797118205</v>
      </c>
      <c r="G35" s="14">
        <f t="shared" si="8"/>
        <v>230247.87125907012</v>
      </c>
      <c r="H35" s="14">
        <f t="shared" si="8"/>
        <v>1797771.439560218</v>
      </c>
      <c r="I35" s="14">
        <f t="shared" si="8"/>
        <v>183213.42423110761</v>
      </c>
      <c r="J35" s="14">
        <f t="shared" si="8"/>
        <v>838168.45644734427</v>
      </c>
      <c r="K35" s="14">
        <f>K27+K28+K30+K33</f>
        <v>-128898.84250213299</v>
      </c>
      <c r="L35" s="14">
        <f>L27+L28+L29+L30+L31+L32+L33+L34</f>
        <v>-355985</v>
      </c>
      <c r="M35" s="14">
        <f t="shared" si="4"/>
        <v>7545006</v>
      </c>
      <c r="N35" s="27" t="s">
        <v>79</v>
      </c>
    </row>
    <row r="36" spans="1:14">
      <c r="B36" s="19" t="s">
        <v>80</v>
      </c>
      <c r="C36" s="6">
        <v>0</v>
      </c>
      <c r="D36" s="6">
        <v>0</v>
      </c>
      <c r="E36" s="6">
        <v>0</v>
      </c>
      <c r="F36" s="6">
        <v>0</v>
      </c>
      <c r="G36" s="6">
        <v>0</v>
      </c>
      <c r="H36" s="6">
        <v>0</v>
      </c>
      <c r="I36" s="6">
        <v>0</v>
      </c>
      <c r="J36" s="6">
        <v>0</v>
      </c>
      <c r="K36" s="6">
        <v>0</v>
      </c>
      <c r="L36" s="6">
        <v>-276562</v>
      </c>
      <c r="M36" s="6">
        <f t="shared" si="4"/>
        <v>-276562</v>
      </c>
      <c r="N36" s="21" t="s">
        <v>81</v>
      </c>
    </row>
    <row r="37" spans="1:14" s="12" customFormat="1" ht="15.75" thickBot="1">
      <c r="A37"/>
      <c r="B37" s="38" t="s">
        <v>82</v>
      </c>
      <c r="C37" s="40">
        <f t="shared" ref="C37:L37" si="9">C36+C35</f>
        <v>4993979.8588319123</v>
      </c>
      <c r="D37" s="40">
        <f t="shared" si="9"/>
        <v>81143.411584896967</v>
      </c>
      <c r="E37" s="40">
        <f t="shared" si="9"/>
        <v>-752036.41653062031</v>
      </c>
      <c r="F37" s="40">
        <f t="shared" si="9"/>
        <v>657401.797118205</v>
      </c>
      <c r="G37" s="40">
        <f t="shared" si="9"/>
        <v>230247.87125907012</v>
      </c>
      <c r="H37" s="40">
        <f t="shared" si="9"/>
        <v>1797771.439560218</v>
      </c>
      <c r="I37" s="40">
        <f t="shared" si="9"/>
        <v>183213.42423110761</v>
      </c>
      <c r="J37" s="40">
        <f t="shared" si="9"/>
        <v>838168.45644734427</v>
      </c>
      <c r="K37" s="40">
        <f t="shared" si="9"/>
        <v>-128898.84250213299</v>
      </c>
      <c r="L37" s="40">
        <f t="shared" si="9"/>
        <v>-632547</v>
      </c>
      <c r="M37" s="40">
        <f t="shared" si="4"/>
        <v>7268444</v>
      </c>
      <c r="N37" s="41" t="s">
        <v>83</v>
      </c>
    </row>
    <row r="39" spans="1:14" s="1" customFormat="1">
      <c r="A39" t="s">
        <v>84</v>
      </c>
      <c r="B39" s="66" t="s">
        <v>85</v>
      </c>
      <c r="C39" s="66"/>
      <c r="D39" s="66"/>
      <c r="E39" s="66"/>
      <c r="F39" s="66"/>
      <c r="G39" s="42"/>
      <c r="H39" s="42"/>
      <c r="I39" s="42"/>
      <c r="J39" s="42"/>
      <c r="K39" s="42"/>
      <c r="L39" s="42"/>
      <c r="M39" s="42"/>
      <c r="N39" s="42"/>
    </row>
    <row r="40" spans="1:14" s="1" customFormat="1">
      <c r="A40" t="s">
        <v>86</v>
      </c>
      <c r="B40" s="43" t="s">
        <v>87</v>
      </c>
      <c r="C40" s="44"/>
      <c r="D40" s="43"/>
      <c r="E40" s="45"/>
      <c r="F40" s="45"/>
      <c r="G40" s="45"/>
      <c r="H40" s="45"/>
      <c r="I40" s="45"/>
      <c r="J40" s="45"/>
      <c r="K40" s="45"/>
      <c r="L40" s="45"/>
      <c r="M40" s="45"/>
      <c r="N40" s="45"/>
    </row>
    <row r="41" spans="1:14" s="1" customFormat="1">
      <c r="B41" s="46"/>
      <c r="C41" s="47"/>
      <c r="D41" s="47"/>
      <c r="E41" s="47"/>
      <c r="F41" s="48"/>
      <c r="G41" s="48"/>
      <c r="H41" s="48"/>
      <c r="I41" s="48"/>
      <c r="J41" s="48"/>
      <c r="K41" s="48"/>
      <c r="L41" s="48"/>
      <c r="M41" s="48"/>
      <c r="N41" s="49" t="s">
        <v>88</v>
      </c>
    </row>
    <row r="42" spans="1:14" s="1" customFormat="1">
      <c r="B42" s="46"/>
      <c r="C42" s="50"/>
      <c r="D42" s="50"/>
      <c r="E42" s="44"/>
      <c r="F42" s="51"/>
      <c r="G42" s="51"/>
      <c r="H42" s="51"/>
      <c r="I42" s="51"/>
      <c r="J42" s="51"/>
      <c r="K42" s="51"/>
      <c r="L42" s="51"/>
      <c r="M42" s="51"/>
      <c r="N42" s="49" t="s">
        <v>89</v>
      </c>
    </row>
    <row r="43" spans="1:14">
      <c r="A43" t="s">
        <v>96</v>
      </c>
      <c r="B43" s="66" t="s">
        <v>97</v>
      </c>
      <c r="C43" s="66"/>
      <c r="D43" s="66"/>
      <c r="E43" s="66"/>
      <c r="F43" s="66"/>
      <c r="N43" s="49" t="s">
        <v>106</v>
      </c>
    </row>
    <row r="44" spans="1:14" s="1" customFormat="1">
      <c r="A44"/>
      <c r="C44" s="3"/>
      <c r="D44" s="3"/>
      <c r="E44" s="3"/>
      <c r="F44" s="3"/>
      <c r="G44" s="3"/>
      <c r="H44" s="3"/>
      <c r="I44" s="3"/>
      <c r="J44" s="3"/>
      <c r="K44" s="3"/>
      <c r="L44" s="3"/>
      <c r="M44" s="3"/>
    </row>
    <row r="45" spans="1:14" s="1" customFormat="1">
      <c r="A45"/>
      <c r="C45" s="3"/>
      <c r="D45" s="3"/>
      <c r="E45" s="3"/>
      <c r="F45" s="3"/>
      <c r="G45" s="3"/>
      <c r="H45" s="3"/>
      <c r="I45" s="3"/>
      <c r="J45" s="3"/>
      <c r="K45" s="3"/>
      <c r="L45" s="3"/>
      <c r="M45" s="3"/>
    </row>
    <row r="46" spans="1:14" s="1" customFormat="1">
      <c r="A46"/>
      <c r="C46" s="3"/>
      <c r="D46" s="3"/>
      <c r="E46" s="3"/>
      <c r="F46" s="3"/>
      <c r="G46" s="3"/>
      <c r="H46" s="3"/>
      <c r="I46" s="3"/>
      <c r="J46" s="3"/>
      <c r="K46" s="3"/>
      <c r="L46" s="3"/>
      <c r="M46" s="3"/>
    </row>
    <row r="47" spans="1:14" ht="16.5" customHeight="1">
      <c r="B47" s="15" t="s">
        <v>100</v>
      </c>
      <c r="C47" s="15"/>
      <c r="D47" s="15"/>
      <c r="E47" s="15"/>
      <c r="F47" s="15"/>
      <c r="G47" s="15"/>
      <c r="H47" s="16"/>
      <c r="I47" s="15"/>
      <c r="J47" s="15"/>
      <c r="K47" s="15"/>
      <c r="L47" s="15"/>
      <c r="M47" s="15"/>
      <c r="N47" s="15" t="s">
        <v>101</v>
      </c>
    </row>
    <row r="48" spans="1:14" ht="16.5" customHeight="1" thickBot="1">
      <c r="B48" s="18" t="s">
        <v>90</v>
      </c>
      <c r="C48" s="17"/>
      <c r="D48" s="17"/>
      <c r="E48" s="15"/>
      <c r="F48" s="15"/>
      <c r="G48" s="15"/>
      <c r="H48" s="15"/>
      <c r="I48" s="15"/>
      <c r="J48" s="15"/>
      <c r="K48" s="15"/>
      <c r="L48" s="15"/>
      <c r="M48" s="15"/>
      <c r="N48" s="15" t="s">
        <v>91</v>
      </c>
    </row>
    <row r="49" spans="1:14">
      <c r="B49" s="67" t="s">
        <v>0</v>
      </c>
      <c r="C49" s="35" t="s">
        <v>1</v>
      </c>
      <c r="D49" s="35" t="s">
        <v>2</v>
      </c>
      <c r="E49" s="35" t="s">
        <v>3</v>
      </c>
      <c r="F49" s="35" t="s">
        <v>4</v>
      </c>
      <c r="G49" s="35" t="s">
        <v>5</v>
      </c>
      <c r="H49" s="35" t="s">
        <v>6</v>
      </c>
      <c r="I49" s="35" t="s">
        <v>7</v>
      </c>
      <c r="J49" s="35" t="s">
        <v>8</v>
      </c>
      <c r="K49" s="35" t="s">
        <v>9</v>
      </c>
      <c r="L49" s="35" t="s">
        <v>10</v>
      </c>
      <c r="M49" s="35" t="s">
        <v>11</v>
      </c>
      <c r="N49" s="69" t="s">
        <v>12</v>
      </c>
    </row>
    <row r="50" spans="1:14" ht="15.75" thickBot="1">
      <c r="B50" s="68"/>
      <c r="C50" s="36" t="s">
        <v>13</v>
      </c>
      <c r="D50" s="36" t="s">
        <v>14</v>
      </c>
      <c r="E50" s="36" t="s">
        <v>15</v>
      </c>
      <c r="F50" s="36" t="s">
        <v>16</v>
      </c>
      <c r="G50" s="36" t="s">
        <v>17</v>
      </c>
      <c r="H50" s="36" t="s">
        <v>18</v>
      </c>
      <c r="I50" s="36" t="s">
        <v>19</v>
      </c>
      <c r="J50" s="36" t="s">
        <v>20</v>
      </c>
      <c r="K50" s="36" t="s">
        <v>21</v>
      </c>
      <c r="L50" s="36" t="s">
        <v>22</v>
      </c>
      <c r="M50" s="36" t="s">
        <v>23</v>
      </c>
      <c r="N50" s="70"/>
    </row>
    <row r="51" spans="1:14">
      <c r="B51" s="19" t="s">
        <v>24</v>
      </c>
      <c r="C51" s="25">
        <v>109506541</v>
      </c>
      <c r="D51" s="6">
        <v>15041056</v>
      </c>
      <c r="E51" s="6">
        <v>22278617</v>
      </c>
      <c r="F51" s="6">
        <v>2583363</v>
      </c>
      <c r="G51" s="6">
        <v>3834672</v>
      </c>
      <c r="H51" s="6">
        <v>13294323</v>
      </c>
      <c r="I51" s="6">
        <v>1046724</v>
      </c>
      <c r="J51" s="6">
        <v>3827334</v>
      </c>
      <c r="K51" s="6">
        <v>3574664</v>
      </c>
      <c r="L51" s="6">
        <v>0</v>
      </c>
      <c r="M51" s="6">
        <f>SUM(C51:L51)</f>
        <v>174987294</v>
      </c>
      <c r="N51" s="33" t="s">
        <v>25</v>
      </c>
    </row>
    <row r="52" spans="1:14">
      <c r="B52" s="29" t="s">
        <v>26</v>
      </c>
      <c r="C52" s="7">
        <v>-6273024</v>
      </c>
      <c r="D52" s="7">
        <v>-817701</v>
      </c>
      <c r="E52" s="7">
        <v>-421838</v>
      </c>
      <c r="F52" s="7">
        <v>-491313</v>
      </c>
      <c r="G52" s="7">
        <v>-2684381</v>
      </c>
      <c r="H52" s="7">
        <v>-9165982</v>
      </c>
      <c r="I52" s="7">
        <v>-569428</v>
      </c>
      <c r="J52" s="7">
        <v>-2059127</v>
      </c>
      <c r="K52" s="7">
        <v>-2502536</v>
      </c>
      <c r="L52" s="7">
        <v>0</v>
      </c>
      <c r="M52" s="10">
        <f t="shared" ref="M52:M80" si="10">SUM(C52:L52)</f>
        <v>-24985330</v>
      </c>
      <c r="N52" s="28" t="s">
        <v>27</v>
      </c>
    </row>
    <row r="53" spans="1:14" s="12" customFormat="1">
      <c r="A53"/>
      <c r="B53" s="20" t="s">
        <v>28</v>
      </c>
      <c r="C53" s="24">
        <f>C51+C52</f>
        <v>103233517</v>
      </c>
      <c r="D53" s="24">
        <f t="shared" ref="D53:L53" si="11">D51+D52</f>
        <v>14223355</v>
      </c>
      <c r="E53" s="24">
        <f t="shared" si="11"/>
        <v>21856779</v>
      </c>
      <c r="F53" s="24">
        <f t="shared" si="11"/>
        <v>2092050</v>
      </c>
      <c r="G53" s="24">
        <f t="shared" si="11"/>
        <v>1150291</v>
      </c>
      <c r="H53" s="24">
        <f t="shared" si="11"/>
        <v>4128341</v>
      </c>
      <c r="I53" s="24">
        <f t="shared" si="11"/>
        <v>477296</v>
      </c>
      <c r="J53" s="24">
        <f t="shared" si="11"/>
        <v>1768207</v>
      </c>
      <c r="K53" s="24">
        <f t="shared" si="11"/>
        <v>1072128</v>
      </c>
      <c r="L53" s="24">
        <f t="shared" si="11"/>
        <v>0</v>
      </c>
      <c r="M53" s="11">
        <f t="shared" si="10"/>
        <v>150001964</v>
      </c>
      <c r="N53" s="34" t="s">
        <v>29</v>
      </c>
    </row>
    <row r="54" spans="1:14">
      <c r="B54" s="30" t="s">
        <v>30</v>
      </c>
      <c r="C54" s="7">
        <v>-4238737</v>
      </c>
      <c r="D54" s="7">
        <v>-2096725</v>
      </c>
      <c r="E54" s="7">
        <v>-4452706</v>
      </c>
      <c r="F54" s="7">
        <v>-206012</v>
      </c>
      <c r="G54" s="7">
        <v>-908973</v>
      </c>
      <c r="H54" s="7">
        <v>-1694415</v>
      </c>
      <c r="I54" s="7">
        <v>-133965</v>
      </c>
      <c r="J54" s="7">
        <v>-340401</v>
      </c>
      <c r="K54" s="7">
        <v>233304</v>
      </c>
      <c r="L54" s="7">
        <v>0</v>
      </c>
      <c r="M54" s="10">
        <f t="shared" si="10"/>
        <v>-13838630</v>
      </c>
      <c r="N54" s="28" t="s">
        <v>31</v>
      </c>
    </row>
    <row r="55" spans="1:14">
      <c r="B55" s="19" t="s">
        <v>32</v>
      </c>
      <c r="C55" s="6">
        <v>591914</v>
      </c>
      <c r="D55" s="6">
        <v>159031</v>
      </c>
      <c r="E55" s="6">
        <v>195843</v>
      </c>
      <c r="F55" s="6">
        <v>104306</v>
      </c>
      <c r="G55" s="6">
        <v>831654</v>
      </c>
      <c r="H55" s="6">
        <v>1463423</v>
      </c>
      <c r="I55" s="6">
        <v>102791</v>
      </c>
      <c r="J55" s="6">
        <v>278306</v>
      </c>
      <c r="K55" s="6">
        <v>35465</v>
      </c>
      <c r="L55" s="6">
        <v>0</v>
      </c>
      <c r="M55" s="6">
        <f t="shared" si="10"/>
        <v>3762733</v>
      </c>
      <c r="N55" s="21" t="s">
        <v>33</v>
      </c>
    </row>
    <row r="56" spans="1:14" s="12" customFormat="1">
      <c r="A56"/>
      <c r="B56" s="31" t="s">
        <v>34</v>
      </c>
      <c r="C56" s="8">
        <f>C53+C54+C55</f>
        <v>99586694</v>
      </c>
      <c r="D56" s="8">
        <f t="shared" ref="D56:L56" si="12">D53+D54+D55</f>
        <v>12285661</v>
      </c>
      <c r="E56" s="8">
        <f t="shared" si="12"/>
        <v>17599916</v>
      </c>
      <c r="F56" s="8">
        <f t="shared" si="12"/>
        <v>1990344</v>
      </c>
      <c r="G56" s="8">
        <f t="shared" si="12"/>
        <v>1072972</v>
      </c>
      <c r="H56" s="8">
        <f t="shared" si="12"/>
        <v>3897349</v>
      </c>
      <c r="I56" s="8">
        <f t="shared" si="12"/>
        <v>446122</v>
      </c>
      <c r="J56" s="8">
        <f t="shared" si="12"/>
        <v>1706112</v>
      </c>
      <c r="K56" s="8">
        <f t="shared" si="12"/>
        <v>1340897</v>
      </c>
      <c r="L56" s="8">
        <f t="shared" si="12"/>
        <v>0</v>
      </c>
      <c r="M56" s="37">
        <f t="shared" si="10"/>
        <v>139926067</v>
      </c>
      <c r="N56" s="32" t="s">
        <v>35</v>
      </c>
    </row>
    <row r="57" spans="1:14">
      <c r="B57" s="19" t="s">
        <v>36</v>
      </c>
      <c r="C57" s="6">
        <v>165378</v>
      </c>
      <c r="D57" s="6">
        <v>18269</v>
      </c>
      <c r="E57" s="6">
        <v>31225</v>
      </c>
      <c r="F57" s="6">
        <v>3176</v>
      </c>
      <c r="G57" s="6">
        <v>3493</v>
      </c>
      <c r="H57" s="6">
        <v>9848</v>
      </c>
      <c r="I57" s="6">
        <v>4533</v>
      </c>
      <c r="J57" s="6">
        <v>3381</v>
      </c>
      <c r="K57" s="6">
        <v>0</v>
      </c>
      <c r="L57" s="6">
        <v>493885</v>
      </c>
      <c r="M57" s="6">
        <f t="shared" si="10"/>
        <v>733188</v>
      </c>
      <c r="N57" s="21" t="s">
        <v>37</v>
      </c>
    </row>
    <row r="58" spans="1:14">
      <c r="B58" s="29" t="s">
        <v>38</v>
      </c>
      <c r="C58" s="7">
        <v>116</v>
      </c>
      <c r="D58" s="7">
        <v>2101</v>
      </c>
      <c r="E58" s="7">
        <v>1949</v>
      </c>
      <c r="F58" s="7">
        <v>18051</v>
      </c>
      <c r="G58" s="7">
        <v>290260</v>
      </c>
      <c r="H58" s="7">
        <v>916228</v>
      </c>
      <c r="I58" s="7">
        <v>169124</v>
      </c>
      <c r="J58" s="7">
        <v>516418</v>
      </c>
      <c r="K58" s="7">
        <v>82019</v>
      </c>
      <c r="L58" s="7">
        <v>0</v>
      </c>
      <c r="M58" s="10">
        <f t="shared" si="10"/>
        <v>1996266</v>
      </c>
      <c r="N58" s="28" t="s">
        <v>39</v>
      </c>
    </row>
    <row r="59" spans="1:14">
      <c r="B59" s="19" t="s">
        <v>40</v>
      </c>
      <c r="C59" s="6">
        <v>-8596053</v>
      </c>
      <c r="D59" s="6">
        <v>-721722</v>
      </c>
      <c r="E59" s="6">
        <v>-399903</v>
      </c>
      <c r="F59" s="6">
        <v>-143673</v>
      </c>
      <c r="G59" s="6">
        <v>-80723</v>
      </c>
      <c r="H59" s="6">
        <v>-459908</v>
      </c>
      <c r="I59" s="6">
        <v>-50448</v>
      </c>
      <c r="J59" s="6">
        <v>-214232</v>
      </c>
      <c r="K59" s="6">
        <v>-9718</v>
      </c>
      <c r="L59" s="6">
        <v>0</v>
      </c>
      <c r="M59" s="6">
        <f t="shared" si="10"/>
        <v>-10676380</v>
      </c>
      <c r="N59" s="21" t="s">
        <v>41</v>
      </c>
    </row>
    <row r="60" spans="1:14">
      <c r="B60" s="29" t="s">
        <v>42</v>
      </c>
      <c r="C60" s="7">
        <v>0</v>
      </c>
      <c r="D60" s="7">
        <v>0</v>
      </c>
      <c r="E60" s="7"/>
      <c r="F60" s="7">
        <v>0</v>
      </c>
      <c r="G60" s="7">
        <v>0</v>
      </c>
      <c r="H60" s="7">
        <v>0</v>
      </c>
      <c r="I60" s="7">
        <v>0</v>
      </c>
      <c r="J60" s="7">
        <v>0</v>
      </c>
      <c r="K60" s="7">
        <v>185</v>
      </c>
      <c r="L60" s="7">
        <v>0</v>
      </c>
      <c r="M60" s="10">
        <f t="shared" si="10"/>
        <v>185</v>
      </c>
      <c r="N60" s="28" t="s">
        <v>43</v>
      </c>
    </row>
    <row r="61" spans="1:14" s="12" customFormat="1">
      <c r="A61"/>
      <c r="B61" s="20" t="s">
        <v>44</v>
      </c>
      <c r="C61" s="11">
        <f>C56+C57+C58+C59+C60</f>
        <v>91156135</v>
      </c>
      <c r="D61" s="11">
        <f t="shared" ref="D61:L61" si="13">D56+D57+D58+D59+D60</f>
        <v>11584309</v>
      </c>
      <c r="E61" s="11">
        <f t="shared" si="13"/>
        <v>17233187</v>
      </c>
      <c r="F61" s="11">
        <f t="shared" si="13"/>
        <v>1867898</v>
      </c>
      <c r="G61" s="11">
        <f t="shared" si="13"/>
        <v>1286002</v>
      </c>
      <c r="H61" s="11">
        <f t="shared" si="13"/>
        <v>4363517</v>
      </c>
      <c r="I61" s="11">
        <f t="shared" si="13"/>
        <v>569331</v>
      </c>
      <c r="J61" s="11">
        <f t="shared" si="13"/>
        <v>2011679</v>
      </c>
      <c r="K61" s="11">
        <f t="shared" si="13"/>
        <v>1413383</v>
      </c>
      <c r="L61" s="11">
        <f t="shared" si="13"/>
        <v>493885</v>
      </c>
      <c r="M61" s="11">
        <f t="shared" si="10"/>
        <v>131979326</v>
      </c>
      <c r="N61" s="23" t="s">
        <v>45</v>
      </c>
    </row>
    <row r="62" spans="1:14">
      <c r="B62" s="29" t="s">
        <v>46</v>
      </c>
      <c r="C62" s="7">
        <v>-59989068</v>
      </c>
      <c r="D62" s="7">
        <v>-7592656</v>
      </c>
      <c r="E62" s="7">
        <v>-16169011</v>
      </c>
      <c r="F62" s="7">
        <v>-676714</v>
      </c>
      <c r="G62" s="7">
        <v>-1354393</v>
      </c>
      <c r="H62" s="7">
        <v>-1635476</v>
      </c>
      <c r="I62" s="7">
        <v>-93974</v>
      </c>
      <c r="J62" s="7">
        <v>-1831034</v>
      </c>
      <c r="K62" s="7">
        <v>-2984891</v>
      </c>
      <c r="L62" s="7">
        <v>0</v>
      </c>
      <c r="M62" s="10">
        <f t="shared" si="10"/>
        <v>-92327217</v>
      </c>
      <c r="N62" s="28" t="s">
        <v>47</v>
      </c>
    </row>
    <row r="63" spans="1:14">
      <c r="B63" s="19" t="s">
        <v>48</v>
      </c>
      <c r="C63" s="6">
        <v>0</v>
      </c>
      <c r="D63" s="6">
        <v>0</v>
      </c>
      <c r="E63" s="6">
        <v>0</v>
      </c>
      <c r="F63" s="6">
        <v>0</v>
      </c>
      <c r="G63" s="6">
        <v>0</v>
      </c>
      <c r="H63" s="6">
        <v>0</v>
      </c>
      <c r="I63" s="6">
        <v>0</v>
      </c>
      <c r="J63" s="6">
        <v>0</v>
      </c>
      <c r="K63" s="6">
        <v>0</v>
      </c>
      <c r="L63" s="6">
        <v>0</v>
      </c>
      <c r="M63" s="6">
        <f t="shared" si="10"/>
        <v>0</v>
      </c>
      <c r="N63" s="21" t="s">
        <v>49</v>
      </c>
    </row>
    <row r="64" spans="1:14">
      <c r="B64" s="29" t="s">
        <v>50</v>
      </c>
      <c r="C64" s="7">
        <v>2126252</v>
      </c>
      <c r="D64" s="7">
        <v>332752</v>
      </c>
      <c r="E64" s="7">
        <v>0</v>
      </c>
      <c r="F64" s="7">
        <v>18993</v>
      </c>
      <c r="G64" s="7">
        <v>1188723</v>
      </c>
      <c r="H64" s="7">
        <v>1497881</v>
      </c>
      <c r="I64" s="7">
        <v>101155</v>
      </c>
      <c r="J64" s="7">
        <v>1527910</v>
      </c>
      <c r="K64" s="7">
        <v>2087578</v>
      </c>
      <c r="L64" s="7">
        <v>0</v>
      </c>
      <c r="M64" s="10">
        <f t="shared" si="10"/>
        <v>8881244</v>
      </c>
      <c r="N64" s="28" t="s">
        <v>51</v>
      </c>
    </row>
    <row r="65" spans="1:14">
      <c r="B65" s="19" t="s">
        <v>52</v>
      </c>
      <c r="C65" s="6">
        <v>-12494313</v>
      </c>
      <c r="D65" s="6">
        <v>-1843986</v>
      </c>
      <c r="E65" s="6">
        <v>92582</v>
      </c>
      <c r="F65" s="6">
        <v>201900</v>
      </c>
      <c r="G65" s="6">
        <v>391301</v>
      </c>
      <c r="H65" s="6">
        <v>-1044158</v>
      </c>
      <c r="I65" s="6">
        <v>-21641</v>
      </c>
      <c r="J65" s="6">
        <v>368566</v>
      </c>
      <c r="K65" s="6">
        <v>-76211</v>
      </c>
      <c r="L65" s="6">
        <v>0</v>
      </c>
      <c r="M65" s="6">
        <f t="shared" si="10"/>
        <v>-14425960</v>
      </c>
      <c r="N65" s="21" t="s">
        <v>53</v>
      </c>
    </row>
    <row r="66" spans="1:14">
      <c r="B66" s="30" t="s">
        <v>54</v>
      </c>
      <c r="C66" s="7">
        <v>3131317</v>
      </c>
      <c r="D66" s="7">
        <v>722888</v>
      </c>
      <c r="E66" s="7">
        <v>0</v>
      </c>
      <c r="F66" s="7">
        <v>-61216</v>
      </c>
      <c r="G66" s="7">
        <v>-487831</v>
      </c>
      <c r="H66" s="7">
        <v>1014778</v>
      </c>
      <c r="I66" s="7">
        <v>36889</v>
      </c>
      <c r="J66" s="7">
        <v>-212359</v>
      </c>
      <c r="K66" s="7">
        <v>88154</v>
      </c>
      <c r="L66" s="7">
        <v>0</v>
      </c>
      <c r="M66" s="10">
        <f t="shared" si="10"/>
        <v>4232620</v>
      </c>
      <c r="N66" s="28" t="s">
        <v>55</v>
      </c>
    </row>
    <row r="67" spans="1:14" s="12" customFormat="1">
      <c r="B67" s="20" t="s">
        <v>56</v>
      </c>
      <c r="C67" s="11">
        <f>C62+C63+C64+C65+C66</f>
        <v>-67225812</v>
      </c>
      <c r="D67" s="11">
        <f t="shared" ref="D67:L67" si="14">D62+D63+D64+D65+D66</f>
        <v>-8381002</v>
      </c>
      <c r="E67" s="11">
        <f t="shared" si="14"/>
        <v>-16076429</v>
      </c>
      <c r="F67" s="11">
        <f t="shared" si="14"/>
        <v>-517037</v>
      </c>
      <c r="G67" s="11">
        <f t="shared" si="14"/>
        <v>-262200</v>
      </c>
      <c r="H67" s="11">
        <f t="shared" si="14"/>
        <v>-166975</v>
      </c>
      <c r="I67" s="11">
        <f t="shared" si="14"/>
        <v>22429</v>
      </c>
      <c r="J67" s="11">
        <f t="shared" si="14"/>
        <v>-146917</v>
      </c>
      <c r="K67" s="11">
        <f t="shared" si="14"/>
        <v>-885370</v>
      </c>
      <c r="L67" s="11">
        <f t="shared" si="14"/>
        <v>0</v>
      </c>
      <c r="M67" s="11">
        <f t="shared" si="10"/>
        <v>-93639313</v>
      </c>
      <c r="N67" s="23" t="s">
        <v>57</v>
      </c>
    </row>
    <row r="68" spans="1:14">
      <c r="B68" s="29" t="s">
        <v>58</v>
      </c>
      <c r="C68" s="9">
        <v>0</v>
      </c>
      <c r="D68" s="9">
        <v>0</v>
      </c>
      <c r="E68" s="9">
        <v>0</v>
      </c>
      <c r="F68" s="9">
        <v>0</v>
      </c>
      <c r="G68" s="9">
        <v>0</v>
      </c>
      <c r="H68" s="9"/>
      <c r="I68" s="9">
        <v>0</v>
      </c>
      <c r="J68" s="9">
        <v>0</v>
      </c>
      <c r="K68" s="9">
        <v>0</v>
      </c>
      <c r="L68" s="9">
        <v>0</v>
      </c>
      <c r="M68" s="10">
        <f t="shared" si="10"/>
        <v>0</v>
      </c>
      <c r="N68" s="28" t="s">
        <v>59</v>
      </c>
    </row>
    <row r="69" spans="1:14">
      <c r="B69" s="19" t="s">
        <v>60</v>
      </c>
      <c r="C69" s="6">
        <v>-12864242</v>
      </c>
      <c r="D69" s="6">
        <v>-1829122</v>
      </c>
      <c r="E69" s="6">
        <v>-2400419</v>
      </c>
      <c r="F69" s="6">
        <v>-323263</v>
      </c>
      <c r="G69" s="6">
        <v>-462868</v>
      </c>
      <c r="H69" s="6">
        <v>-1675784</v>
      </c>
      <c r="I69" s="6">
        <v>-147743</v>
      </c>
      <c r="J69" s="6">
        <v>-506303</v>
      </c>
      <c r="K69" s="6">
        <v>-409381</v>
      </c>
      <c r="L69" s="6">
        <v>0</v>
      </c>
      <c r="M69" s="6">
        <f>SUM(C69:L69)</f>
        <v>-20619125</v>
      </c>
      <c r="N69" s="21" t="s">
        <v>61</v>
      </c>
    </row>
    <row r="70" spans="1:14">
      <c r="B70" s="29" t="s">
        <v>92</v>
      </c>
      <c r="C70" s="7">
        <v>-6783176.843170708</v>
      </c>
      <c r="D70" s="7">
        <v>-856177.72329540364</v>
      </c>
      <c r="E70" s="7">
        <v>-626353.99136783218</v>
      </c>
      <c r="F70" s="7">
        <v>-141863.16920480371</v>
      </c>
      <c r="G70" s="7">
        <v>-67942.329848889465</v>
      </c>
      <c r="H70" s="7">
        <v>-372164.07466244797</v>
      </c>
      <c r="I70" s="7">
        <v>-58465.263324348532</v>
      </c>
      <c r="J70" s="7">
        <v>-148528.5450114038</v>
      </c>
      <c r="K70" s="7">
        <v>-201812.06011416228</v>
      </c>
      <c r="L70" s="7">
        <v>0</v>
      </c>
      <c r="M70" s="10">
        <f t="shared" si="10"/>
        <v>-9256483.9999999981</v>
      </c>
      <c r="N70" s="28" t="s">
        <v>93</v>
      </c>
    </row>
    <row r="71" spans="1:14">
      <c r="B71" s="19" t="s">
        <v>62</v>
      </c>
      <c r="C71" s="6">
        <f>C70+C69+C68+C67</f>
        <v>-86873230.843170702</v>
      </c>
      <c r="D71" s="6">
        <f t="shared" ref="D71:L71" si="15">D70+D69+D68+D67</f>
        <v>-11066301.723295404</v>
      </c>
      <c r="E71" s="6">
        <f t="shared" si="15"/>
        <v>-19103201.991367832</v>
      </c>
      <c r="F71" s="6">
        <f t="shared" si="15"/>
        <v>-982163.16920480365</v>
      </c>
      <c r="G71" s="6">
        <f t="shared" si="15"/>
        <v>-793010.32984888949</v>
      </c>
      <c r="H71" s="6">
        <f t="shared" si="15"/>
        <v>-2214923.0746624479</v>
      </c>
      <c r="I71" s="6">
        <f t="shared" si="15"/>
        <v>-183779.26332434855</v>
      </c>
      <c r="J71" s="6">
        <f t="shared" si="15"/>
        <v>-801748.54501140374</v>
      </c>
      <c r="K71" s="6">
        <f t="shared" si="15"/>
        <v>-1496563.0601141623</v>
      </c>
      <c r="L71" s="6">
        <f t="shared" si="15"/>
        <v>0</v>
      </c>
      <c r="M71" s="6">
        <f t="shared" si="10"/>
        <v>-123514921.99999999</v>
      </c>
      <c r="N71" s="21" t="s">
        <v>63</v>
      </c>
    </row>
    <row r="72" spans="1:14" s="12" customFormat="1">
      <c r="A72"/>
      <c r="B72" s="31" t="s">
        <v>64</v>
      </c>
      <c r="C72" s="8">
        <f>C61+C71</f>
        <v>4282904.1568292975</v>
      </c>
      <c r="D72" s="8">
        <f t="shared" ref="D72:L72" si="16">D61+D71</f>
        <v>518007.27670459636</v>
      </c>
      <c r="E72" s="8">
        <f t="shared" si="16"/>
        <v>-1870014.9913678318</v>
      </c>
      <c r="F72" s="8">
        <f t="shared" si="16"/>
        <v>885734.83079519635</v>
      </c>
      <c r="G72" s="8">
        <f t="shared" si="16"/>
        <v>492991.67015111051</v>
      </c>
      <c r="H72" s="8">
        <f t="shared" si="16"/>
        <v>2148593.9253375521</v>
      </c>
      <c r="I72" s="8">
        <f t="shared" si="16"/>
        <v>385551.73667565145</v>
      </c>
      <c r="J72" s="8">
        <f t="shared" si="16"/>
        <v>1209930.4549885963</v>
      </c>
      <c r="K72" s="8">
        <f t="shared" si="16"/>
        <v>-83180.060114162276</v>
      </c>
      <c r="L72" s="8">
        <f t="shared" si="16"/>
        <v>493885</v>
      </c>
      <c r="M72" s="37">
        <f t="shared" si="10"/>
        <v>8464404.0000000075</v>
      </c>
      <c r="N72" s="27" t="s">
        <v>65</v>
      </c>
    </row>
    <row r="73" spans="1:14">
      <c r="B73" s="19" t="s">
        <v>66</v>
      </c>
      <c r="C73" s="6">
        <v>0</v>
      </c>
      <c r="D73" s="6">
        <v>0</v>
      </c>
      <c r="E73" s="6">
        <v>0</v>
      </c>
      <c r="F73" s="6">
        <v>0</v>
      </c>
      <c r="G73" s="6">
        <v>0</v>
      </c>
      <c r="H73" s="6">
        <v>0</v>
      </c>
      <c r="I73" s="6">
        <v>0</v>
      </c>
      <c r="J73" s="6">
        <v>0</v>
      </c>
      <c r="K73" s="6">
        <v>0</v>
      </c>
      <c r="L73" s="6">
        <v>16740161</v>
      </c>
      <c r="M73" s="6">
        <f t="shared" si="10"/>
        <v>16740161</v>
      </c>
      <c r="N73" s="21" t="s">
        <v>67</v>
      </c>
    </row>
    <row r="74" spans="1:14">
      <c r="B74" s="29" t="s">
        <v>68</v>
      </c>
      <c r="C74" s="7">
        <v>0</v>
      </c>
      <c r="D74" s="7">
        <v>0</v>
      </c>
      <c r="E74" s="7">
        <v>0</v>
      </c>
      <c r="F74" s="7">
        <v>0</v>
      </c>
      <c r="G74" s="7">
        <v>0</v>
      </c>
      <c r="H74" s="7">
        <v>0</v>
      </c>
      <c r="I74" s="7">
        <v>0</v>
      </c>
      <c r="J74" s="7">
        <v>0</v>
      </c>
      <c r="K74" s="7">
        <v>0</v>
      </c>
      <c r="L74" s="10">
        <v>-1493416</v>
      </c>
      <c r="M74" s="10">
        <f t="shared" si="10"/>
        <v>-1493416</v>
      </c>
      <c r="N74" s="28" t="s">
        <v>69</v>
      </c>
    </row>
    <row r="75" spans="1:14">
      <c r="B75" s="19" t="s">
        <v>70</v>
      </c>
      <c r="C75" s="6">
        <v>0</v>
      </c>
      <c r="D75" s="6">
        <v>0</v>
      </c>
      <c r="E75" s="6">
        <v>0</v>
      </c>
      <c r="F75" s="6">
        <v>0</v>
      </c>
      <c r="G75" s="6">
        <v>0</v>
      </c>
      <c r="H75" s="6">
        <v>0</v>
      </c>
      <c r="I75" s="6">
        <v>0</v>
      </c>
      <c r="J75" s="6">
        <v>0</v>
      </c>
      <c r="K75" s="6">
        <v>0</v>
      </c>
      <c r="L75" s="6">
        <v>-763835</v>
      </c>
      <c r="M75" s="6">
        <f t="shared" si="10"/>
        <v>-763835</v>
      </c>
      <c r="N75" s="21" t="s">
        <v>71</v>
      </c>
    </row>
    <row r="76" spans="1:14">
      <c r="B76" s="29" t="s">
        <v>72</v>
      </c>
      <c r="C76" s="7">
        <v>0</v>
      </c>
      <c r="D76" s="7">
        <v>0</v>
      </c>
      <c r="E76" s="7">
        <v>0</v>
      </c>
      <c r="F76" s="7">
        <v>0</v>
      </c>
      <c r="G76" s="7">
        <v>0</v>
      </c>
      <c r="H76" s="7">
        <v>0</v>
      </c>
      <c r="I76" s="7">
        <v>0</v>
      </c>
      <c r="J76" s="7">
        <v>0</v>
      </c>
      <c r="K76" s="7">
        <v>0</v>
      </c>
      <c r="L76" s="10">
        <v>-11209657</v>
      </c>
      <c r="M76" s="10">
        <f t="shared" si="10"/>
        <v>-11209657</v>
      </c>
      <c r="N76" s="28" t="s">
        <v>73</v>
      </c>
    </row>
    <row r="77" spans="1:14">
      <c r="B77" s="19" t="s">
        <v>74</v>
      </c>
      <c r="C77" s="6">
        <v>0</v>
      </c>
      <c r="D77" s="6">
        <v>0</v>
      </c>
      <c r="E77" s="6">
        <v>0</v>
      </c>
      <c r="F77" s="6">
        <v>0</v>
      </c>
      <c r="G77" s="6">
        <v>0</v>
      </c>
      <c r="H77" s="6">
        <v>0</v>
      </c>
      <c r="I77" s="6">
        <v>0</v>
      </c>
      <c r="J77" s="6">
        <v>0</v>
      </c>
      <c r="K77" s="6">
        <v>0</v>
      </c>
      <c r="L77" s="6">
        <v>-1715716</v>
      </c>
      <c r="M77" s="6">
        <f t="shared" si="10"/>
        <v>-1715716</v>
      </c>
      <c r="N77" s="21" t="s">
        <v>75</v>
      </c>
    </row>
    <row r="78" spans="1:14">
      <c r="B78" s="29" t="s">
        <v>76</v>
      </c>
      <c r="C78" s="7">
        <v>0</v>
      </c>
      <c r="D78" s="7">
        <v>0</v>
      </c>
      <c r="E78" s="7">
        <v>0</v>
      </c>
      <c r="F78" s="7">
        <v>0</v>
      </c>
      <c r="G78" s="7">
        <v>0</v>
      </c>
      <c r="H78" s="7">
        <v>0</v>
      </c>
      <c r="I78" s="7">
        <v>0</v>
      </c>
      <c r="J78" s="7">
        <v>0</v>
      </c>
      <c r="K78" s="7">
        <v>0</v>
      </c>
      <c r="L78" s="10">
        <v>-9316</v>
      </c>
      <c r="M78" s="10">
        <f t="shared" si="10"/>
        <v>-9316</v>
      </c>
      <c r="N78" s="28" t="s">
        <v>77</v>
      </c>
    </row>
    <row r="79" spans="1:14">
      <c r="B79" s="19" t="s">
        <v>95</v>
      </c>
      <c r="C79" s="6">
        <v>0</v>
      </c>
      <c r="D79" s="6">
        <v>0</v>
      </c>
      <c r="E79" s="6">
        <v>0</v>
      </c>
      <c r="F79" s="6">
        <v>0</v>
      </c>
      <c r="G79" s="6">
        <v>0</v>
      </c>
      <c r="H79" s="6">
        <v>0</v>
      </c>
      <c r="I79" s="6">
        <v>0</v>
      </c>
      <c r="J79" s="6">
        <v>0</v>
      </c>
      <c r="K79" s="6">
        <v>0</v>
      </c>
      <c r="L79" s="6">
        <v>0</v>
      </c>
      <c r="M79" s="6">
        <f t="shared" si="10"/>
        <v>0</v>
      </c>
      <c r="N79" s="21" t="s">
        <v>94</v>
      </c>
    </row>
    <row r="80" spans="1:14" s="12" customFormat="1">
      <c r="A80"/>
      <c r="B80" s="31" t="s">
        <v>78</v>
      </c>
      <c r="C80" s="8">
        <f>C72+C73+C74+C75+C76+C77+C78+C79</f>
        <v>4282904.1568292975</v>
      </c>
      <c r="D80" s="8">
        <f t="shared" ref="D80:L80" si="17">D72+D73+D74+D75+D76+D77+D78+D79</f>
        <v>518007.27670459636</v>
      </c>
      <c r="E80" s="8">
        <f t="shared" si="17"/>
        <v>-1870014.9913678318</v>
      </c>
      <c r="F80" s="8">
        <f t="shared" si="17"/>
        <v>885734.83079519635</v>
      </c>
      <c r="G80" s="8">
        <f t="shared" si="17"/>
        <v>492991.67015111051</v>
      </c>
      <c r="H80" s="8">
        <f t="shared" si="17"/>
        <v>2148593.9253375521</v>
      </c>
      <c r="I80" s="8">
        <f t="shared" si="17"/>
        <v>385551.73667565145</v>
      </c>
      <c r="J80" s="8">
        <f t="shared" si="17"/>
        <v>1209930.4549885963</v>
      </c>
      <c r="K80" s="8">
        <f t="shared" si="17"/>
        <v>-83180.060114162276</v>
      </c>
      <c r="L80" s="8">
        <f t="shared" si="17"/>
        <v>2042106</v>
      </c>
      <c r="M80" s="37">
        <f t="shared" si="10"/>
        <v>10012625.000000007</v>
      </c>
      <c r="N80" s="27" t="s">
        <v>79</v>
      </c>
    </row>
    <row r="81" spans="1:14">
      <c r="B81" s="19" t="s">
        <v>80</v>
      </c>
      <c r="C81" s="6">
        <v>0</v>
      </c>
      <c r="D81" s="6">
        <v>0</v>
      </c>
      <c r="E81" s="6">
        <v>0</v>
      </c>
      <c r="F81" s="6"/>
      <c r="G81" s="6">
        <v>0</v>
      </c>
      <c r="H81" s="6">
        <v>0</v>
      </c>
      <c r="I81" s="6">
        <v>0</v>
      </c>
      <c r="J81" s="6">
        <v>0</v>
      </c>
      <c r="K81" s="6">
        <v>0</v>
      </c>
      <c r="L81" s="6">
        <v>-2594141</v>
      </c>
      <c r="M81" s="6">
        <f>SUM(C81:L81)</f>
        <v>-2594141</v>
      </c>
      <c r="N81" s="21" t="s">
        <v>81</v>
      </c>
    </row>
    <row r="82" spans="1:14" s="12" customFormat="1" ht="15.75" thickBot="1">
      <c r="A82"/>
      <c r="B82" s="38" t="s">
        <v>82</v>
      </c>
      <c r="C82" s="39">
        <f>C81+C80</f>
        <v>4282904.1568292975</v>
      </c>
      <c r="D82" s="39">
        <f t="shared" ref="D82:K82" si="18">D81+D80</f>
        <v>518007.27670459636</v>
      </c>
      <c r="E82" s="39">
        <f t="shared" si="18"/>
        <v>-1870014.9913678318</v>
      </c>
      <c r="F82" s="39">
        <f t="shared" si="18"/>
        <v>885734.83079519635</v>
      </c>
      <c r="G82" s="39">
        <f t="shared" si="18"/>
        <v>492991.67015111051</v>
      </c>
      <c r="H82" s="39">
        <f t="shared" si="18"/>
        <v>2148593.9253375521</v>
      </c>
      <c r="I82" s="39">
        <f t="shared" si="18"/>
        <v>385551.73667565145</v>
      </c>
      <c r="J82" s="39">
        <f t="shared" si="18"/>
        <v>1209930.4549885963</v>
      </c>
      <c r="K82" s="39">
        <f t="shared" si="18"/>
        <v>-83180.060114162276</v>
      </c>
      <c r="L82" s="39">
        <f>L81+L80</f>
        <v>-552035</v>
      </c>
      <c r="M82" s="40">
        <f>SUM(C82:L82)</f>
        <v>7418484.0000000065</v>
      </c>
      <c r="N82" s="41" t="s">
        <v>83</v>
      </c>
    </row>
    <row r="83" spans="1:14">
      <c r="M83" s="63"/>
    </row>
    <row r="84" spans="1:14" s="1" customFormat="1">
      <c r="A84" t="s">
        <v>84</v>
      </c>
      <c r="B84" s="66" t="s">
        <v>85</v>
      </c>
      <c r="C84" s="66"/>
      <c r="D84" s="66"/>
      <c r="E84" s="66"/>
      <c r="F84" s="66"/>
      <c r="G84" s="2"/>
      <c r="H84" s="2"/>
      <c r="I84" s="2"/>
      <c r="J84" s="2"/>
      <c r="K84" s="2"/>
      <c r="L84" s="2"/>
      <c r="M84" s="2"/>
      <c r="N84" s="2"/>
    </row>
    <row r="85" spans="1:14" s="1" customFormat="1">
      <c r="A85" t="s">
        <v>86</v>
      </c>
      <c r="B85" s="43" t="s">
        <v>87</v>
      </c>
      <c r="C85" s="44"/>
      <c r="D85" s="43"/>
      <c r="E85" s="45"/>
      <c r="F85" s="45"/>
      <c r="G85" s="4"/>
      <c r="H85" s="4"/>
      <c r="I85" s="4"/>
      <c r="J85" s="4"/>
      <c r="K85" s="4"/>
      <c r="L85" s="4"/>
      <c r="M85" s="4"/>
      <c r="N85" s="4"/>
    </row>
    <row r="86" spans="1:14" s="1" customFormat="1">
      <c r="B86" s="5"/>
      <c r="C86" s="47"/>
      <c r="D86" s="47"/>
      <c r="E86" s="47"/>
      <c r="F86" s="48"/>
      <c r="G86" s="48"/>
      <c r="H86" s="48"/>
      <c r="I86" s="48"/>
      <c r="J86" s="48"/>
      <c r="K86" s="48"/>
      <c r="L86" s="48"/>
      <c r="M86" s="48"/>
      <c r="N86" s="49" t="s">
        <v>88</v>
      </c>
    </row>
    <row r="87" spans="1:14" s="1" customFormat="1">
      <c r="B87" s="5"/>
      <c r="C87" s="50"/>
      <c r="D87" s="50"/>
      <c r="E87" s="44"/>
      <c r="F87" s="51"/>
      <c r="G87" s="51"/>
      <c r="H87" s="51"/>
      <c r="I87" s="51"/>
      <c r="J87" s="51"/>
      <c r="K87" s="51"/>
      <c r="L87" s="51"/>
      <c r="M87" s="51"/>
      <c r="N87" s="49" t="s">
        <v>89</v>
      </c>
    </row>
    <row r="88" spans="1:14">
      <c r="A88" t="s">
        <v>96</v>
      </c>
      <c r="B88" s="66" t="s">
        <v>97</v>
      </c>
      <c r="C88" s="66"/>
      <c r="D88" s="66"/>
      <c r="E88" s="66"/>
      <c r="F88" s="66"/>
      <c r="N88" s="49" t="s">
        <v>106</v>
      </c>
    </row>
    <row r="89" spans="1:14">
      <c r="B89" s="65"/>
      <c r="C89" s="65"/>
      <c r="D89" s="65"/>
      <c r="E89" s="65"/>
      <c r="F89" s="65"/>
      <c r="N89" s="49"/>
    </row>
    <row r="90" spans="1:14" ht="16.5" customHeight="1">
      <c r="B90" s="15" t="s">
        <v>102</v>
      </c>
      <c r="C90" s="15"/>
      <c r="D90" s="15"/>
      <c r="E90" s="15"/>
      <c r="F90" s="15"/>
      <c r="G90" s="15"/>
      <c r="H90" s="16"/>
      <c r="I90" s="15"/>
      <c r="J90" s="15"/>
      <c r="K90" s="15"/>
      <c r="L90" s="15"/>
      <c r="M90" s="15"/>
      <c r="N90" s="15" t="s">
        <v>103</v>
      </c>
    </row>
    <row r="91" spans="1:14" ht="16.5" customHeight="1" thickBot="1">
      <c r="B91" s="18" t="s">
        <v>90</v>
      </c>
      <c r="C91" s="17"/>
      <c r="D91" s="17"/>
      <c r="E91" s="15"/>
      <c r="F91" s="15"/>
      <c r="G91" s="15"/>
      <c r="H91" s="15"/>
      <c r="I91" s="15"/>
      <c r="J91" s="15"/>
      <c r="K91" s="15"/>
      <c r="L91" s="15"/>
      <c r="M91" s="15"/>
      <c r="N91" s="15" t="s">
        <v>91</v>
      </c>
    </row>
    <row r="92" spans="1:14">
      <c r="B92" s="67" t="s">
        <v>0</v>
      </c>
      <c r="C92" s="35" t="s">
        <v>1</v>
      </c>
      <c r="D92" s="35" t="s">
        <v>2</v>
      </c>
      <c r="E92" s="35" t="s">
        <v>3</v>
      </c>
      <c r="F92" s="35" t="s">
        <v>4</v>
      </c>
      <c r="G92" s="35" t="s">
        <v>5</v>
      </c>
      <c r="H92" s="35" t="s">
        <v>6</v>
      </c>
      <c r="I92" s="35" t="s">
        <v>7</v>
      </c>
      <c r="J92" s="35" t="s">
        <v>8</v>
      </c>
      <c r="K92" s="35" t="s">
        <v>9</v>
      </c>
      <c r="L92" s="35" t="s">
        <v>10</v>
      </c>
      <c r="M92" s="35" t="s">
        <v>11</v>
      </c>
      <c r="N92" s="69" t="s">
        <v>12</v>
      </c>
    </row>
    <row r="93" spans="1:14" ht="15.75" thickBot="1">
      <c r="B93" s="68"/>
      <c r="C93" s="36" t="s">
        <v>13</v>
      </c>
      <c r="D93" s="36" t="s">
        <v>14</v>
      </c>
      <c r="E93" s="36" t="s">
        <v>15</v>
      </c>
      <c r="F93" s="36" t="s">
        <v>16</v>
      </c>
      <c r="G93" s="36" t="s">
        <v>17</v>
      </c>
      <c r="H93" s="36" t="s">
        <v>18</v>
      </c>
      <c r="I93" s="36" t="s">
        <v>19</v>
      </c>
      <c r="J93" s="36" t="s">
        <v>20</v>
      </c>
      <c r="K93" s="36" t="s">
        <v>21</v>
      </c>
      <c r="L93" s="36" t="s">
        <v>22</v>
      </c>
      <c r="M93" s="36" t="s">
        <v>23</v>
      </c>
      <c r="N93" s="70"/>
    </row>
    <row r="94" spans="1:14">
      <c r="B94" s="19" t="s">
        <v>24</v>
      </c>
      <c r="C94" s="52">
        <v>171549662</v>
      </c>
      <c r="D94" s="53">
        <v>20395205</v>
      </c>
      <c r="E94" s="53">
        <v>31011987</v>
      </c>
      <c r="F94" s="53">
        <v>3707438</v>
      </c>
      <c r="G94" s="53">
        <v>5161131</v>
      </c>
      <c r="H94" s="53">
        <v>15640368</v>
      </c>
      <c r="I94" s="53">
        <v>1416261</v>
      </c>
      <c r="J94" s="53">
        <v>5456936</v>
      </c>
      <c r="K94" s="53">
        <v>5221959</v>
      </c>
      <c r="L94" s="53">
        <v>0</v>
      </c>
      <c r="M94" s="53">
        <f t="shared" ref="M94:M110" si="19">SUM(C94:L94)</f>
        <v>259560947</v>
      </c>
      <c r="N94" s="33" t="s">
        <v>25</v>
      </c>
    </row>
    <row r="95" spans="1:14">
      <c r="B95" s="29" t="s">
        <v>26</v>
      </c>
      <c r="C95" s="54">
        <v>-9512328</v>
      </c>
      <c r="D95" s="54">
        <v>-1074113</v>
      </c>
      <c r="E95" s="54">
        <v>-433300</v>
      </c>
      <c r="F95" s="54">
        <v>-776415</v>
      </c>
      <c r="G95" s="54">
        <v>-3399690</v>
      </c>
      <c r="H95" s="54">
        <v>-11140729</v>
      </c>
      <c r="I95" s="54">
        <v>-801420</v>
      </c>
      <c r="J95" s="54">
        <v>-2945493</v>
      </c>
      <c r="K95" s="54">
        <v>-3697854</v>
      </c>
      <c r="L95" s="54">
        <v>0</v>
      </c>
      <c r="M95" s="55">
        <f t="shared" si="19"/>
        <v>-33781342</v>
      </c>
      <c r="N95" s="28" t="s">
        <v>27</v>
      </c>
    </row>
    <row r="96" spans="1:14" s="12" customFormat="1">
      <c r="A96"/>
      <c r="B96" s="20" t="s">
        <v>28</v>
      </c>
      <c r="C96" s="56">
        <f>C94+C95</f>
        <v>162037334</v>
      </c>
      <c r="D96" s="56">
        <f t="shared" ref="D96:L96" si="20">D94+D95</f>
        <v>19321092</v>
      </c>
      <c r="E96" s="56">
        <f t="shared" si="20"/>
        <v>30578687</v>
      </c>
      <c r="F96" s="56">
        <f t="shared" si="20"/>
        <v>2931023</v>
      </c>
      <c r="G96" s="56">
        <f t="shared" si="20"/>
        <v>1761441</v>
      </c>
      <c r="H96" s="56">
        <f t="shared" si="20"/>
        <v>4499639</v>
      </c>
      <c r="I96" s="56">
        <f t="shared" si="20"/>
        <v>614841</v>
      </c>
      <c r="J96" s="56">
        <f t="shared" si="20"/>
        <v>2511443</v>
      </c>
      <c r="K96" s="56">
        <f t="shared" si="20"/>
        <v>1524105</v>
      </c>
      <c r="L96" s="56">
        <f t="shared" si="20"/>
        <v>0</v>
      </c>
      <c r="M96" s="57">
        <f t="shared" si="19"/>
        <v>225779605</v>
      </c>
      <c r="N96" s="34" t="s">
        <v>29</v>
      </c>
    </row>
    <row r="97" spans="1:14">
      <c r="B97" s="30" t="s">
        <v>30</v>
      </c>
      <c r="C97" s="54">
        <v>-9454095</v>
      </c>
      <c r="D97" s="54">
        <v>-1459995</v>
      </c>
      <c r="E97" s="54">
        <v>-4233084</v>
      </c>
      <c r="F97" s="54">
        <v>-220259</v>
      </c>
      <c r="G97" s="54">
        <v>-781058</v>
      </c>
      <c r="H97" s="54">
        <v>-772178</v>
      </c>
      <c r="I97" s="54">
        <v>-62163</v>
      </c>
      <c r="J97" s="54">
        <v>-306524</v>
      </c>
      <c r="K97" s="54">
        <v>202780</v>
      </c>
      <c r="L97" s="54">
        <v>0</v>
      </c>
      <c r="M97" s="55">
        <f t="shared" si="19"/>
        <v>-17086576</v>
      </c>
      <c r="N97" s="28" t="s">
        <v>31</v>
      </c>
    </row>
    <row r="98" spans="1:14">
      <c r="B98" s="19" t="s">
        <v>32</v>
      </c>
      <c r="C98" s="53">
        <v>922409</v>
      </c>
      <c r="D98" s="53">
        <v>123969</v>
      </c>
      <c r="E98" s="53">
        <v>97573</v>
      </c>
      <c r="F98" s="53">
        <v>160312</v>
      </c>
      <c r="G98" s="53">
        <v>670591</v>
      </c>
      <c r="H98" s="53">
        <v>639268</v>
      </c>
      <c r="I98" s="53">
        <v>42998</v>
      </c>
      <c r="J98" s="53">
        <v>235212</v>
      </c>
      <c r="K98" s="53">
        <v>343796</v>
      </c>
      <c r="L98" s="53">
        <v>0</v>
      </c>
      <c r="M98" s="53">
        <f t="shared" si="19"/>
        <v>3236128</v>
      </c>
      <c r="N98" s="21" t="s">
        <v>33</v>
      </c>
    </row>
    <row r="99" spans="1:14" s="12" customFormat="1">
      <c r="A99"/>
      <c r="B99" s="31" t="s">
        <v>34</v>
      </c>
      <c r="C99" s="58">
        <f>C96+C97+C98</f>
        <v>153505648</v>
      </c>
      <c r="D99" s="58">
        <f t="shared" ref="D99:L99" si="21">D96+D97+D98</f>
        <v>17985066</v>
      </c>
      <c r="E99" s="58">
        <f t="shared" si="21"/>
        <v>26443176</v>
      </c>
      <c r="F99" s="58">
        <f t="shared" si="21"/>
        <v>2871076</v>
      </c>
      <c r="G99" s="58">
        <f t="shared" si="21"/>
        <v>1650974</v>
      </c>
      <c r="H99" s="58">
        <f t="shared" si="21"/>
        <v>4366729</v>
      </c>
      <c r="I99" s="58">
        <f t="shared" si="21"/>
        <v>595676</v>
      </c>
      <c r="J99" s="58">
        <f t="shared" si="21"/>
        <v>2440131</v>
      </c>
      <c r="K99" s="58">
        <f t="shared" si="21"/>
        <v>2070681</v>
      </c>
      <c r="L99" s="58">
        <f t="shared" si="21"/>
        <v>0</v>
      </c>
      <c r="M99" s="59">
        <f t="shared" si="19"/>
        <v>211929157</v>
      </c>
      <c r="N99" s="32" t="s">
        <v>35</v>
      </c>
    </row>
    <row r="100" spans="1:14">
      <c r="B100" s="19" t="s">
        <v>36</v>
      </c>
      <c r="C100" s="53">
        <v>201887</v>
      </c>
      <c r="D100" s="53">
        <v>19344</v>
      </c>
      <c r="E100" s="53">
        <v>43351</v>
      </c>
      <c r="F100" s="53">
        <v>3534</v>
      </c>
      <c r="G100" s="53">
        <v>3440</v>
      </c>
      <c r="H100" s="53">
        <v>9581</v>
      </c>
      <c r="I100" s="53">
        <v>4596</v>
      </c>
      <c r="J100" s="53">
        <v>3613</v>
      </c>
      <c r="K100" s="53">
        <v>0</v>
      </c>
      <c r="L100" s="53">
        <v>0</v>
      </c>
      <c r="M100" s="53">
        <f t="shared" si="19"/>
        <v>289346</v>
      </c>
      <c r="N100" s="21" t="s">
        <v>37</v>
      </c>
    </row>
    <row r="101" spans="1:14">
      <c r="B101" s="29" t="s">
        <v>38</v>
      </c>
      <c r="C101" s="54">
        <v>14053</v>
      </c>
      <c r="D101" s="54">
        <v>3990</v>
      </c>
      <c r="E101" s="54">
        <v>1949</v>
      </c>
      <c r="F101" s="54">
        <v>35334</v>
      </c>
      <c r="G101" s="54">
        <v>350304</v>
      </c>
      <c r="H101" s="54">
        <v>1249027</v>
      </c>
      <c r="I101" s="54">
        <v>218392</v>
      </c>
      <c r="J101" s="54">
        <v>757460</v>
      </c>
      <c r="K101" s="54">
        <v>124160</v>
      </c>
      <c r="L101" s="54">
        <v>0</v>
      </c>
      <c r="M101" s="55">
        <f t="shared" si="19"/>
        <v>2754669</v>
      </c>
      <c r="N101" s="28" t="s">
        <v>39</v>
      </c>
    </row>
    <row r="102" spans="1:14">
      <c r="B102" s="19" t="s">
        <v>40</v>
      </c>
      <c r="C102" s="53">
        <v>-13491543</v>
      </c>
      <c r="D102" s="53">
        <v>-1020014</v>
      </c>
      <c r="E102" s="53">
        <v>-525015</v>
      </c>
      <c r="F102" s="53">
        <v>-226556</v>
      </c>
      <c r="G102" s="53">
        <v>-129587</v>
      </c>
      <c r="H102" s="53">
        <v>-592565</v>
      </c>
      <c r="I102" s="53">
        <v>-85516</v>
      </c>
      <c r="J102" s="53">
        <v>-312701</v>
      </c>
      <c r="K102" s="53">
        <v>-20677</v>
      </c>
      <c r="L102" s="53">
        <v>0</v>
      </c>
      <c r="M102" s="53">
        <f t="shared" si="19"/>
        <v>-16404174</v>
      </c>
      <c r="N102" s="21" t="s">
        <v>41</v>
      </c>
    </row>
    <row r="103" spans="1:14">
      <c r="B103" s="29" t="s">
        <v>42</v>
      </c>
      <c r="C103" s="54">
        <v>0</v>
      </c>
      <c r="D103" s="54">
        <v>0</v>
      </c>
      <c r="E103" s="54">
        <v>0</v>
      </c>
      <c r="F103" s="54">
        <v>0</v>
      </c>
      <c r="G103" s="54">
        <v>0</v>
      </c>
      <c r="H103" s="54">
        <v>0</v>
      </c>
      <c r="I103" s="54">
        <v>0</v>
      </c>
      <c r="J103" s="54">
        <v>0</v>
      </c>
      <c r="K103" s="54">
        <v>572</v>
      </c>
      <c r="L103" s="55">
        <v>0</v>
      </c>
      <c r="M103" s="55">
        <f t="shared" si="19"/>
        <v>572</v>
      </c>
      <c r="N103" s="28" t="s">
        <v>43</v>
      </c>
    </row>
    <row r="104" spans="1:14" s="12" customFormat="1">
      <c r="A104"/>
      <c r="B104" s="20" t="s">
        <v>44</v>
      </c>
      <c r="C104" s="57">
        <f>C103+C102+C101+C100+C99</f>
        <v>140230045</v>
      </c>
      <c r="D104" s="57">
        <f t="shared" ref="D104:L104" si="22">D103+D102+D101+D100+D99</f>
        <v>16988386</v>
      </c>
      <c r="E104" s="57">
        <f t="shared" si="22"/>
        <v>25963461</v>
      </c>
      <c r="F104" s="57">
        <f t="shared" si="22"/>
        <v>2683388</v>
      </c>
      <c r="G104" s="57">
        <f t="shared" si="22"/>
        <v>1875131</v>
      </c>
      <c r="H104" s="57">
        <f t="shared" si="22"/>
        <v>5032772</v>
      </c>
      <c r="I104" s="57">
        <f t="shared" si="22"/>
        <v>733148</v>
      </c>
      <c r="J104" s="57">
        <f t="shared" si="22"/>
        <v>2888503</v>
      </c>
      <c r="K104" s="57">
        <f t="shared" si="22"/>
        <v>2174736</v>
      </c>
      <c r="L104" s="57">
        <f t="shared" si="22"/>
        <v>0</v>
      </c>
      <c r="M104" s="57">
        <f t="shared" si="19"/>
        <v>198569570</v>
      </c>
      <c r="N104" s="23" t="s">
        <v>45</v>
      </c>
    </row>
    <row r="105" spans="1:14">
      <c r="B105" s="29" t="s">
        <v>46</v>
      </c>
      <c r="C105" s="54">
        <v>-97006671</v>
      </c>
      <c r="D105" s="54">
        <v>-11145561</v>
      </c>
      <c r="E105" s="54">
        <v>-24704518</v>
      </c>
      <c r="F105" s="54">
        <v>-1003210</v>
      </c>
      <c r="G105" s="54">
        <v>-1764481</v>
      </c>
      <c r="H105" s="54">
        <v>-2838018</v>
      </c>
      <c r="I105" s="54">
        <v>-200002</v>
      </c>
      <c r="J105" s="54">
        <v>-2682544</v>
      </c>
      <c r="K105" s="54">
        <v>-4433178</v>
      </c>
      <c r="L105" s="54">
        <v>0</v>
      </c>
      <c r="M105" s="55">
        <f t="shared" si="19"/>
        <v>-145778183</v>
      </c>
      <c r="N105" s="28" t="s">
        <v>47</v>
      </c>
    </row>
    <row r="106" spans="1:14">
      <c r="B106" s="19" t="s">
        <v>48</v>
      </c>
      <c r="C106" s="53">
        <v>0</v>
      </c>
      <c r="D106" s="53">
        <v>0</v>
      </c>
      <c r="E106" s="53">
        <v>0</v>
      </c>
      <c r="F106" s="53">
        <v>0</v>
      </c>
      <c r="G106" s="53">
        <v>0</v>
      </c>
      <c r="H106" s="53">
        <v>0</v>
      </c>
      <c r="I106" s="53">
        <v>0</v>
      </c>
      <c r="J106" s="53">
        <v>0</v>
      </c>
      <c r="K106" s="53">
        <v>0</v>
      </c>
      <c r="L106" s="53">
        <v>0</v>
      </c>
      <c r="M106" s="53">
        <f t="shared" si="19"/>
        <v>0</v>
      </c>
      <c r="N106" s="21" t="s">
        <v>49</v>
      </c>
    </row>
    <row r="107" spans="1:14">
      <c r="B107" s="29" t="s">
        <v>50</v>
      </c>
      <c r="C107" s="54">
        <v>2869352</v>
      </c>
      <c r="D107" s="54">
        <v>627350</v>
      </c>
      <c r="E107" s="54">
        <v>0</v>
      </c>
      <c r="F107" s="54">
        <v>72802</v>
      </c>
      <c r="G107" s="54">
        <v>1462819</v>
      </c>
      <c r="H107" s="54">
        <v>2572093</v>
      </c>
      <c r="I107" s="54">
        <v>190002</v>
      </c>
      <c r="J107" s="54">
        <v>2212273</v>
      </c>
      <c r="K107" s="54">
        <v>3198935</v>
      </c>
      <c r="L107" s="54">
        <v>0</v>
      </c>
      <c r="M107" s="55">
        <f t="shared" si="19"/>
        <v>13205626</v>
      </c>
      <c r="N107" s="28" t="s">
        <v>51</v>
      </c>
    </row>
    <row r="108" spans="1:14">
      <c r="B108" s="19" t="s">
        <v>52</v>
      </c>
      <c r="C108" s="53">
        <v>-15201070</v>
      </c>
      <c r="D108" s="53">
        <v>-1815867</v>
      </c>
      <c r="E108" s="53">
        <v>-872303</v>
      </c>
      <c r="F108" s="53">
        <v>306268</v>
      </c>
      <c r="G108" s="53">
        <v>619311</v>
      </c>
      <c r="H108" s="53">
        <v>-879108</v>
      </c>
      <c r="I108" s="53">
        <v>-49891</v>
      </c>
      <c r="J108" s="53">
        <v>350951</v>
      </c>
      <c r="K108" s="53">
        <v>-628638</v>
      </c>
      <c r="L108" s="53">
        <v>0</v>
      </c>
      <c r="M108" s="53">
        <f t="shared" si="19"/>
        <v>-18170347</v>
      </c>
      <c r="N108" s="21" t="s">
        <v>53</v>
      </c>
    </row>
    <row r="109" spans="1:14">
      <c r="B109" s="30" t="s">
        <v>54</v>
      </c>
      <c r="C109" s="54">
        <v>4014065</v>
      </c>
      <c r="D109" s="54">
        <v>746713</v>
      </c>
      <c r="E109" s="54">
        <v>0</v>
      </c>
      <c r="F109" s="54">
        <v>-159917</v>
      </c>
      <c r="G109" s="54">
        <v>-646495</v>
      </c>
      <c r="H109" s="54">
        <v>811527</v>
      </c>
      <c r="I109" s="54">
        <v>44873</v>
      </c>
      <c r="J109" s="54">
        <v>-167989</v>
      </c>
      <c r="K109" s="54">
        <v>550468</v>
      </c>
      <c r="L109" s="54">
        <v>0</v>
      </c>
      <c r="M109" s="55">
        <f t="shared" si="19"/>
        <v>5193245</v>
      </c>
      <c r="N109" s="28" t="s">
        <v>55</v>
      </c>
    </row>
    <row r="110" spans="1:14" s="12" customFormat="1">
      <c r="B110" s="20" t="s">
        <v>56</v>
      </c>
      <c r="C110" s="57">
        <f>SUM(C105:C109)</f>
        <v>-105324324</v>
      </c>
      <c r="D110" s="57">
        <f t="shared" ref="D110:L110" si="23">SUM(D105:D109)</f>
        <v>-11587365</v>
      </c>
      <c r="E110" s="57">
        <f t="shared" si="23"/>
        <v>-25576821</v>
      </c>
      <c r="F110" s="57">
        <f t="shared" si="23"/>
        <v>-784057</v>
      </c>
      <c r="G110" s="57">
        <f t="shared" si="23"/>
        <v>-328846</v>
      </c>
      <c r="H110" s="57">
        <f t="shared" si="23"/>
        <v>-333506</v>
      </c>
      <c r="I110" s="57">
        <f t="shared" si="23"/>
        <v>-15018</v>
      </c>
      <c r="J110" s="57">
        <f t="shared" si="23"/>
        <v>-287309</v>
      </c>
      <c r="K110" s="57">
        <f t="shared" si="23"/>
        <v>-1312413</v>
      </c>
      <c r="L110" s="57">
        <f t="shared" si="23"/>
        <v>0</v>
      </c>
      <c r="M110" s="57">
        <f t="shared" si="19"/>
        <v>-145549659</v>
      </c>
      <c r="N110" s="23" t="s">
        <v>57</v>
      </c>
    </row>
    <row r="111" spans="1:14">
      <c r="B111" s="29" t="s">
        <v>58</v>
      </c>
      <c r="C111" s="60">
        <v>0</v>
      </c>
      <c r="D111" s="60">
        <v>0</v>
      </c>
      <c r="E111" s="60">
        <v>0</v>
      </c>
      <c r="F111" s="60">
        <v>0</v>
      </c>
      <c r="G111" s="60">
        <v>0</v>
      </c>
      <c r="H111" s="60">
        <v>0</v>
      </c>
      <c r="I111" s="60">
        <v>0</v>
      </c>
      <c r="J111" s="60">
        <v>0</v>
      </c>
      <c r="K111" s="60">
        <v>0</v>
      </c>
      <c r="L111" s="60">
        <v>0</v>
      </c>
      <c r="M111" s="55">
        <v>0</v>
      </c>
      <c r="N111" s="28" t="s">
        <v>59</v>
      </c>
    </row>
    <row r="112" spans="1:14">
      <c r="B112" s="19" t="s">
        <v>60</v>
      </c>
      <c r="C112" s="53">
        <v>-20241480</v>
      </c>
      <c r="D112" s="53">
        <v>-2453327.8717965302</v>
      </c>
      <c r="E112" s="53">
        <v>-2865377.3921582298</v>
      </c>
      <c r="F112" s="53">
        <v>-471819.25360548601</v>
      </c>
      <c r="G112" s="53">
        <v>-637833.50702658296</v>
      </c>
      <c r="H112" s="53">
        <v>-2060424.85377065</v>
      </c>
      <c r="I112" s="53">
        <v>-203375.03885493899</v>
      </c>
      <c r="J112" s="53">
        <v>-728478</v>
      </c>
      <c r="K112" s="53">
        <v>-619736.90675548499</v>
      </c>
      <c r="L112" s="53">
        <v>0</v>
      </c>
      <c r="M112" s="53">
        <f t="shared" ref="M112:M115" si="24">SUM(C112:L112)</f>
        <v>-30281852.8239679</v>
      </c>
      <c r="N112" s="21" t="s">
        <v>61</v>
      </c>
    </row>
    <row r="113" spans="1:14">
      <c r="B113" s="29" t="s">
        <v>92</v>
      </c>
      <c r="C113" s="54">
        <v>-10776335.365578201</v>
      </c>
      <c r="D113" s="54">
        <v>-1289421.87179653</v>
      </c>
      <c r="E113" s="54">
        <v>-988753.392158231</v>
      </c>
      <c r="F113" s="54">
        <v>-204149.25360548601</v>
      </c>
      <c r="G113" s="54">
        <v>-104823.507026583</v>
      </c>
      <c r="H113" s="54">
        <v>-470524.85377064999</v>
      </c>
      <c r="I113" s="54">
        <v>-70398.038854939106</v>
      </c>
      <c r="J113" s="54">
        <v>-234054.810453896</v>
      </c>
      <c r="K113" s="54">
        <v>-282081.90675548499</v>
      </c>
      <c r="L113" s="54">
        <v>0</v>
      </c>
      <c r="M113" s="55">
        <f t="shared" si="24"/>
        <v>-14420543.000000002</v>
      </c>
      <c r="N113" s="28" t="s">
        <v>93</v>
      </c>
    </row>
    <row r="114" spans="1:14">
      <c r="B114" s="19" t="s">
        <v>62</v>
      </c>
      <c r="C114" s="53">
        <f>C110+C111+C112+C113</f>
        <v>-136342139.3655782</v>
      </c>
      <c r="D114" s="53">
        <f t="shared" ref="D114:L114" si="25">D110+D111+D112+D113</f>
        <v>-15330114.743593059</v>
      </c>
      <c r="E114" s="53">
        <f t="shared" si="25"/>
        <v>-29430951.784316462</v>
      </c>
      <c r="F114" s="53">
        <f t="shared" si="25"/>
        <v>-1460025.5072109718</v>
      </c>
      <c r="G114" s="53">
        <f t="shared" si="25"/>
        <v>-1071503.0140531659</v>
      </c>
      <c r="H114" s="53">
        <f t="shared" si="25"/>
        <v>-2864455.7075413</v>
      </c>
      <c r="I114" s="53">
        <f t="shared" si="25"/>
        <v>-288791.0777098781</v>
      </c>
      <c r="J114" s="53">
        <f t="shared" si="25"/>
        <v>-1249841.8104538959</v>
      </c>
      <c r="K114" s="53">
        <f t="shared" si="25"/>
        <v>-2214231.8135109702</v>
      </c>
      <c r="L114" s="53">
        <f t="shared" si="25"/>
        <v>0</v>
      </c>
      <c r="M114" s="53">
        <f t="shared" si="24"/>
        <v>-190252054.8239679</v>
      </c>
      <c r="N114" s="21" t="s">
        <v>63</v>
      </c>
    </row>
    <row r="115" spans="1:14" s="12" customFormat="1">
      <c r="A115"/>
      <c r="B115" s="31" t="s">
        <v>64</v>
      </c>
      <c r="C115" s="58">
        <f>C104+C114</f>
        <v>3887905.6344217956</v>
      </c>
      <c r="D115" s="58">
        <f t="shared" ref="D115:L115" si="26">D104+D114</f>
        <v>1658271.2564069405</v>
      </c>
      <c r="E115" s="58">
        <f t="shared" si="26"/>
        <v>-3467490.7843164615</v>
      </c>
      <c r="F115" s="58">
        <f t="shared" si="26"/>
        <v>1223362.4927890282</v>
      </c>
      <c r="G115" s="58">
        <f t="shared" si="26"/>
        <v>803627.98594683409</v>
      </c>
      <c r="H115" s="58">
        <f t="shared" si="26"/>
        <v>2168316.2924587</v>
      </c>
      <c r="I115" s="58">
        <f t="shared" si="26"/>
        <v>444356.9222901219</v>
      </c>
      <c r="J115" s="58">
        <f t="shared" si="26"/>
        <v>1638661.1895461041</v>
      </c>
      <c r="K115" s="58">
        <f t="shared" si="26"/>
        <v>-39495.813510970213</v>
      </c>
      <c r="L115" s="58">
        <f t="shared" si="26"/>
        <v>0</v>
      </c>
      <c r="M115" s="59">
        <f t="shared" si="24"/>
        <v>8317515.1760320934</v>
      </c>
      <c r="N115" s="27" t="s">
        <v>65</v>
      </c>
    </row>
    <row r="116" spans="1:14">
      <c r="B116" s="19" t="s">
        <v>66</v>
      </c>
      <c r="C116" s="53">
        <v>0</v>
      </c>
      <c r="D116" s="53">
        <v>0</v>
      </c>
      <c r="E116" s="53">
        <v>0</v>
      </c>
      <c r="F116" s="53">
        <v>0</v>
      </c>
      <c r="G116" s="53">
        <v>0</v>
      </c>
      <c r="H116" s="53">
        <v>0</v>
      </c>
      <c r="I116" s="53">
        <v>0</v>
      </c>
      <c r="J116" s="53">
        <v>0</v>
      </c>
      <c r="K116" s="53">
        <v>207367</v>
      </c>
      <c r="L116" s="53">
        <v>24882187</v>
      </c>
      <c r="M116" s="53">
        <f t="shared" ref="M116:M121" si="27">SUM(C116:L116)</f>
        <v>25089554</v>
      </c>
      <c r="N116" s="21" t="s">
        <v>67</v>
      </c>
    </row>
    <row r="117" spans="1:14">
      <c r="B117" s="29" t="s">
        <v>68</v>
      </c>
      <c r="C117" s="54">
        <v>0</v>
      </c>
      <c r="D117" s="54">
        <v>0</v>
      </c>
      <c r="E117" s="54">
        <v>0</v>
      </c>
      <c r="F117" s="54">
        <v>0</v>
      </c>
      <c r="G117" s="54">
        <v>0</v>
      </c>
      <c r="H117" s="54">
        <v>0</v>
      </c>
      <c r="I117" s="54">
        <v>0</v>
      </c>
      <c r="J117" s="54">
        <v>0</v>
      </c>
      <c r="K117" s="54">
        <v>0</v>
      </c>
      <c r="L117" s="55">
        <v>-428460</v>
      </c>
      <c r="M117" s="55">
        <f t="shared" si="27"/>
        <v>-428460</v>
      </c>
      <c r="N117" s="28" t="s">
        <v>69</v>
      </c>
    </row>
    <row r="118" spans="1:14">
      <c r="B118" s="19" t="s">
        <v>70</v>
      </c>
      <c r="C118" s="53">
        <v>0</v>
      </c>
      <c r="D118" s="53">
        <v>0</v>
      </c>
      <c r="E118" s="53">
        <v>0</v>
      </c>
      <c r="F118" s="53">
        <v>0</v>
      </c>
      <c r="G118" s="53">
        <v>0</v>
      </c>
      <c r="H118" s="53">
        <v>0</v>
      </c>
      <c r="I118" s="53">
        <v>0</v>
      </c>
      <c r="J118" s="53">
        <v>0</v>
      </c>
      <c r="K118" s="53">
        <v>0</v>
      </c>
      <c r="L118" s="53">
        <v>-534210</v>
      </c>
      <c r="M118" s="53">
        <f t="shared" si="27"/>
        <v>-534210</v>
      </c>
      <c r="N118" s="21" t="s">
        <v>71</v>
      </c>
    </row>
    <row r="119" spans="1:14">
      <c r="B119" s="29" t="s">
        <v>72</v>
      </c>
      <c r="C119" s="54">
        <v>0</v>
      </c>
      <c r="D119" s="54">
        <v>0</v>
      </c>
      <c r="E119" s="54">
        <v>0</v>
      </c>
      <c r="F119" s="54">
        <v>0</v>
      </c>
      <c r="G119" s="54">
        <v>0</v>
      </c>
      <c r="H119" s="54">
        <v>0</v>
      </c>
      <c r="I119" s="54">
        <v>0</v>
      </c>
      <c r="J119" s="54">
        <v>0</v>
      </c>
      <c r="K119" s="54">
        <v>-17879</v>
      </c>
      <c r="L119" s="55">
        <v>-17021703</v>
      </c>
      <c r="M119" s="55">
        <f t="shared" si="27"/>
        <v>-17039582</v>
      </c>
      <c r="N119" s="28" t="s">
        <v>73</v>
      </c>
    </row>
    <row r="120" spans="1:14">
      <c r="B120" s="19" t="s">
        <v>74</v>
      </c>
      <c r="C120" s="53">
        <v>0</v>
      </c>
      <c r="D120" s="53">
        <v>0</v>
      </c>
      <c r="E120" s="53">
        <v>0</v>
      </c>
      <c r="F120" s="53">
        <v>0</v>
      </c>
      <c r="G120" s="53">
        <v>0</v>
      </c>
      <c r="H120" s="53">
        <v>0</v>
      </c>
      <c r="I120" s="53">
        <v>0</v>
      </c>
      <c r="J120" s="53">
        <v>0</v>
      </c>
      <c r="K120" s="53">
        <v>-20921</v>
      </c>
      <c r="L120" s="53">
        <v>-2773750</v>
      </c>
      <c r="M120" s="53">
        <f t="shared" si="27"/>
        <v>-2794671</v>
      </c>
      <c r="N120" s="21" t="s">
        <v>75</v>
      </c>
    </row>
    <row r="121" spans="1:14">
      <c r="B121" s="29" t="s">
        <v>76</v>
      </c>
      <c r="C121" s="54">
        <v>0</v>
      </c>
      <c r="D121" s="54">
        <v>0</v>
      </c>
      <c r="E121" s="54">
        <v>0</v>
      </c>
      <c r="F121" s="54">
        <v>0</v>
      </c>
      <c r="G121" s="54">
        <v>0</v>
      </c>
      <c r="H121" s="54">
        <v>0</v>
      </c>
      <c r="I121" s="54">
        <v>0</v>
      </c>
      <c r="J121" s="54">
        <v>0</v>
      </c>
      <c r="K121" s="54">
        <v>-692051</v>
      </c>
      <c r="L121" s="55">
        <v>-104864</v>
      </c>
      <c r="M121" s="55">
        <f t="shared" si="27"/>
        <v>-796915</v>
      </c>
      <c r="N121" s="28" t="s">
        <v>77</v>
      </c>
    </row>
    <row r="122" spans="1:14">
      <c r="B122" s="19" t="s">
        <v>95</v>
      </c>
      <c r="C122" s="53">
        <v>0</v>
      </c>
      <c r="D122" s="53">
        <v>0</v>
      </c>
      <c r="E122" s="53">
        <v>0</v>
      </c>
      <c r="F122" s="53">
        <v>0</v>
      </c>
      <c r="G122" s="53">
        <v>0</v>
      </c>
      <c r="H122" s="53">
        <v>0</v>
      </c>
      <c r="I122" s="53">
        <v>0</v>
      </c>
      <c r="J122" s="53">
        <v>0</v>
      </c>
      <c r="K122" s="53">
        <v>0</v>
      </c>
      <c r="L122" s="53">
        <v>0</v>
      </c>
      <c r="M122" s="53">
        <v>0</v>
      </c>
      <c r="N122" s="21" t="s">
        <v>94</v>
      </c>
    </row>
    <row r="123" spans="1:14" s="12" customFormat="1">
      <c r="A123"/>
      <c r="B123" s="31" t="s">
        <v>78</v>
      </c>
      <c r="C123" s="58">
        <f>C115+C116+C117+C118+C119+C120+C121+C122</f>
        <v>3887905.6344217956</v>
      </c>
      <c r="D123" s="58">
        <f t="shared" ref="D123:L123" si="28">D115+D116+D117+D118+D119+D120+D121+D122</f>
        <v>1658271.2564069405</v>
      </c>
      <c r="E123" s="58">
        <f t="shared" si="28"/>
        <v>-3467490.7843164615</v>
      </c>
      <c r="F123" s="58">
        <f t="shared" si="28"/>
        <v>1223362.4927890282</v>
      </c>
      <c r="G123" s="58">
        <f t="shared" si="28"/>
        <v>803627.98594683409</v>
      </c>
      <c r="H123" s="58">
        <f t="shared" si="28"/>
        <v>2168316.2924587</v>
      </c>
      <c r="I123" s="58">
        <f t="shared" si="28"/>
        <v>444356.9222901219</v>
      </c>
      <c r="J123" s="58">
        <f t="shared" si="28"/>
        <v>1638661.1895461041</v>
      </c>
      <c r="K123" s="58">
        <f t="shared" si="28"/>
        <v>-562979.81351097021</v>
      </c>
      <c r="L123" s="58">
        <f t="shared" si="28"/>
        <v>4019200</v>
      </c>
      <c r="M123" s="59">
        <f>SUM(C123:L123)</f>
        <v>11813231.176032092</v>
      </c>
      <c r="N123" s="27" t="s">
        <v>79</v>
      </c>
    </row>
    <row r="124" spans="1:14">
      <c r="B124" s="19" t="s">
        <v>80</v>
      </c>
      <c r="C124" s="53">
        <v>0</v>
      </c>
      <c r="D124" s="53">
        <v>0</v>
      </c>
      <c r="E124" s="53">
        <v>0</v>
      </c>
      <c r="F124" s="53">
        <v>0</v>
      </c>
      <c r="G124" s="53">
        <v>0</v>
      </c>
      <c r="H124" s="53">
        <v>0</v>
      </c>
      <c r="I124" s="53">
        <v>0</v>
      </c>
      <c r="J124" s="53">
        <v>0</v>
      </c>
      <c r="K124" s="53">
        <v>-41517</v>
      </c>
      <c r="L124" s="53">
        <v>-3220146</v>
      </c>
      <c r="M124" s="53">
        <f>SUM(C124:L124)</f>
        <v>-3261663</v>
      </c>
      <c r="N124" s="21" t="s">
        <v>81</v>
      </c>
    </row>
    <row r="125" spans="1:14" s="12" customFormat="1" ht="15.75" thickBot="1">
      <c r="A125"/>
      <c r="B125" s="38" t="s">
        <v>82</v>
      </c>
      <c r="C125" s="61">
        <f>C123+C124</f>
        <v>3887905.6344217956</v>
      </c>
      <c r="D125" s="61">
        <f t="shared" ref="D125:L125" si="29">D123+D124</f>
        <v>1658271.2564069405</v>
      </c>
      <c r="E125" s="61">
        <f t="shared" si="29"/>
        <v>-3467490.7843164615</v>
      </c>
      <c r="F125" s="61">
        <f t="shared" si="29"/>
        <v>1223362.4927890282</v>
      </c>
      <c r="G125" s="61">
        <f t="shared" si="29"/>
        <v>803627.98594683409</v>
      </c>
      <c r="H125" s="61">
        <f t="shared" si="29"/>
        <v>2168316.2924587</v>
      </c>
      <c r="I125" s="61">
        <f t="shared" si="29"/>
        <v>444356.9222901219</v>
      </c>
      <c r="J125" s="61">
        <f t="shared" si="29"/>
        <v>1638661.1895461041</v>
      </c>
      <c r="K125" s="61">
        <f t="shared" si="29"/>
        <v>-604496.81351097021</v>
      </c>
      <c r="L125" s="61">
        <f t="shared" si="29"/>
        <v>799054</v>
      </c>
      <c r="M125" s="61">
        <f>M123+M124</f>
        <v>8551568.1760320924</v>
      </c>
      <c r="N125" s="41" t="s">
        <v>83</v>
      </c>
    </row>
    <row r="127" spans="1:14" s="1" customFormat="1">
      <c r="A127" t="s">
        <v>84</v>
      </c>
      <c r="B127" s="66" t="s">
        <v>85</v>
      </c>
      <c r="C127" s="66"/>
      <c r="D127" s="66"/>
      <c r="E127" s="66"/>
      <c r="F127" s="66"/>
      <c r="G127" s="42"/>
      <c r="H127" s="42"/>
      <c r="I127" s="42"/>
      <c r="J127" s="42"/>
      <c r="K127" s="42"/>
      <c r="L127" s="42"/>
      <c r="M127" s="42"/>
      <c r="N127" s="42"/>
    </row>
    <row r="128" spans="1:14" s="1" customFormat="1">
      <c r="A128" t="s">
        <v>86</v>
      </c>
      <c r="B128" s="43" t="s">
        <v>87</v>
      </c>
      <c r="C128" s="44"/>
      <c r="D128" s="43"/>
      <c r="E128" s="45"/>
      <c r="F128" s="45"/>
      <c r="G128" s="45"/>
      <c r="H128" s="45"/>
      <c r="I128" s="45"/>
      <c r="J128" s="45"/>
      <c r="K128" s="45"/>
      <c r="L128" s="45"/>
      <c r="M128" s="45"/>
      <c r="N128" s="45"/>
    </row>
    <row r="129" spans="1:14" s="1" customFormat="1">
      <c r="B129" s="46"/>
      <c r="C129" s="47"/>
      <c r="D129" s="47"/>
      <c r="E129" s="47"/>
      <c r="F129" s="48"/>
      <c r="G129" s="48"/>
      <c r="H129" s="48"/>
      <c r="I129" s="48"/>
      <c r="J129" s="48"/>
      <c r="K129" s="48"/>
      <c r="L129" s="48"/>
      <c r="M129" s="48"/>
      <c r="N129" s="49" t="s">
        <v>88</v>
      </c>
    </row>
    <row r="130" spans="1:14" s="1" customFormat="1">
      <c r="B130" s="46"/>
      <c r="C130" s="50"/>
      <c r="D130" s="50"/>
      <c r="E130" s="44"/>
      <c r="F130" s="51"/>
      <c r="G130" s="51"/>
      <c r="H130" s="51"/>
      <c r="I130" s="51"/>
      <c r="J130" s="51"/>
      <c r="K130" s="51"/>
      <c r="L130" s="51"/>
      <c r="M130" s="51"/>
      <c r="N130" s="49" t="s">
        <v>89</v>
      </c>
    </row>
    <row r="131" spans="1:14">
      <c r="A131" t="s">
        <v>96</v>
      </c>
      <c r="B131" s="66" t="s">
        <v>97</v>
      </c>
      <c r="C131" s="66"/>
      <c r="D131" s="66"/>
      <c r="E131" s="66"/>
      <c r="F131" s="66"/>
      <c r="N131" s="49" t="s">
        <v>106</v>
      </c>
    </row>
    <row r="132" spans="1:14">
      <c r="B132" s="65"/>
      <c r="C132" s="65"/>
      <c r="D132" s="65"/>
      <c r="E132" s="65"/>
      <c r="F132" s="65"/>
      <c r="N132" s="49"/>
    </row>
    <row r="133" spans="1:14" ht="16.5" customHeight="1">
      <c r="B133" s="15" t="s">
        <v>104</v>
      </c>
      <c r="C133" s="15"/>
      <c r="D133" s="15"/>
      <c r="E133" s="15"/>
      <c r="F133" s="15"/>
      <c r="G133" s="15"/>
      <c r="H133" s="16"/>
      <c r="I133" s="15"/>
      <c r="J133" s="15"/>
      <c r="K133" s="15"/>
      <c r="L133" s="15"/>
      <c r="M133" s="15"/>
      <c r="N133" s="15" t="s">
        <v>105</v>
      </c>
    </row>
    <row r="134" spans="1:14" ht="16.5" customHeight="1" thickBot="1">
      <c r="B134" s="18" t="s">
        <v>90</v>
      </c>
      <c r="C134" s="17"/>
      <c r="D134" s="17"/>
      <c r="E134" s="15"/>
      <c r="F134" s="15"/>
      <c r="G134" s="15"/>
      <c r="H134" s="15"/>
      <c r="I134" s="15"/>
      <c r="J134" s="15"/>
      <c r="K134" s="15"/>
      <c r="L134" s="15"/>
      <c r="M134" s="15"/>
      <c r="N134" s="15" t="s">
        <v>91</v>
      </c>
    </row>
    <row r="135" spans="1:14">
      <c r="B135" s="67" t="s">
        <v>0</v>
      </c>
      <c r="C135" s="35" t="s">
        <v>1</v>
      </c>
      <c r="D135" s="35" t="s">
        <v>2</v>
      </c>
      <c r="E135" s="35" t="s">
        <v>3</v>
      </c>
      <c r="F135" s="35" t="s">
        <v>4</v>
      </c>
      <c r="G135" s="35" t="s">
        <v>5</v>
      </c>
      <c r="H135" s="35" t="s">
        <v>6</v>
      </c>
      <c r="I135" s="35" t="s">
        <v>7</v>
      </c>
      <c r="J135" s="35" t="s">
        <v>8</v>
      </c>
      <c r="K135" s="35" t="s">
        <v>9</v>
      </c>
      <c r="L135" s="35" t="s">
        <v>10</v>
      </c>
      <c r="M135" s="35" t="s">
        <v>11</v>
      </c>
      <c r="N135" s="69" t="s">
        <v>12</v>
      </c>
    </row>
    <row r="136" spans="1:14" ht="15.75" thickBot="1">
      <c r="B136" s="68"/>
      <c r="C136" s="36" t="s">
        <v>13</v>
      </c>
      <c r="D136" s="36" t="s">
        <v>14</v>
      </c>
      <c r="E136" s="36" t="s">
        <v>15</v>
      </c>
      <c r="F136" s="36" t="s">
        <v>16</v>
      </c>
      <c r="G136" s="36" t="s">
        <v>17</v>
      </c>
      <c r="H136" s="36" t="s">
        <v>18</v>
      </c>
      <c r="I136" s="36" t="s">
        <v>19</v>
      </c>
      <c r="J136" s="36" t="s">
        <v>20</v>
      </c>
      <c r="K136" s="36" t="s">
        <v>21</v>
      </c>
      <c r="L136" s="36" t="s">
        <v>22</v>
      </c>
      <c r="M136" s="36" t="s">
        <v>23</v>
      </c>
      <c r="N136" s="70"/>
    </row>
    <row r="137" spans="1:14">
      <c r="B137" s="19" t="s">
        <v>24</v>
      </c>
      <c r="C137" s="52">
        <v>231795326</v>
      </c>
      <c r="D137" s="53">
        <v>26223340</v>
      </c>
      <c r="E137" s="53">
        <v>37302156</v>
      </c>
      <c r="F137" s="53">
        <v>4850148</v>
      </c>
      <c r="G137" s="53">
        <v>6962823</v>
      </c>
      <c r="H137" s="53">
        <v>18350992</v>
      </c>
      <c r="I137" s="53">
        <v>1835537</v>
      </c>
      <c r="J137" s="53">
        <v>7093504</v>
      </c>
      <c r="K137" s="53">
        <v>7107010</v>
      </c>
      <c r="L137" s="53">
        <v>0</v>
      </c>
      <c r="M137" s="53">
        <v>341520836</v>
      </c>
      <c r="N137" s="33" t="s">
        <v>25</v>
      </c>
    </row>
    <row r="138" spans="1:14">
      <c r="B138" s="29" t="s">
        <v>26</v>
      </c>
      <c r="C138" s="54">
        <v>-11732004</v>
      </c>
      <c r="D138" s="54">
        <v>-1277817</v>
      </c>
      <c r="E138" s="54">
        <v>346322</v>
      </c>
      <c r="F138" s="54">
        <v>-918179</v>
      </c>
      <c r="G138" s="54">
        <v>-4495481</v>
      </c>
      <c r="H138" s="54">
        <v>-12744185</v>
      </c>
      <c r="I138" s="54">
        <v>-961941</v>
      </c>
      <c r="J138" s="54">
        <v>-3588664</v>
      </c>
      <c r="K138" s="54">
        <v>-4479550</v>
      </c>
      <c r="L138" s="54">
        <v>0</v>
      </c>
      <c r="M138" s="55">
        <v>-39851499</v>
      </c>
      <c r="N138" s="28" t="s">
        <v>27</v>
      </c>
    </row>
    <row r="139" spans="1:14" s="12" customFormat="1">
      <c r="A139"/>
      <c r="B139" s="20" t="s">
        <v>28</v>
      </c>
      <c r="C139" s="56">
        <v>220063322</v>
      </c>
      <c r="D139" s="56">
        <v>24945523</v>
      </c>
      <c r="E139" s="56">
        <v>37648478</v>
      </c>
      <c r="F139" s="56">
        <v>3931969</v>
      </c>
      <c r="G139" s="56">
        <v>2467342</v>
      </c>
      <c r="H139" s="56">
        <v>5606807</v>
      </c>
      <c r="I139" s="56">
        <v>873596</v>
      </c>
      <c r="J139" s="56">
        <v>3504840</v>
      </c>
      <c r="K139" s="56">
        <v>2627460</v>
      </c>
      <c r="L139" s="56">
        <v>0</v>
      </c>
      <c r="M139" s="56">
        <v>301669337</v>
      </c>
      <c r="N139" s="34" t="s">
        <v>29</v>
      </c>
    </row>
    <row r="140" spans="1:14">
      <c r="B140" s="30" t="s">
        <v>30</v>
      </c>
      <c r="C140" s="54">
        <v>-12339967</v>
      </c>
      <c r="D140" s="54">
        <v>-1026096</v>
      </c>
      <c r="E140" s="54">
        <v>-1611159</v>
      </c>
      <c r="F140" s="54">
        <v>-172228</v>
      </c>
      <c r="G140" s="54">
        <v>-292023</v>
      </c>
      <c r="H140" s="54">
        <v>-171847</v>
      </c>
      <c r="I140" s="54">
        <v>-40479</v>
      </c>
      <c r="J140" s="54">
        <v>-95346</v>
      </c>
      <c r="K140" s="54">
        <v>501829</v>
      </c>
      <c r="L140" s="54">
        <v>0</v>
      </c>
      <c r="M140" s="55">
        <v>-15247316</v>
      </c>
      <c r="N140" s="28" t="s">
        <v>31</v>
      </c>
    </row>
    <row r="141" spans="1:14">
      <c r="B141" s="19" t="s">
        <v>32</v>
      </c>
      <c r="C141" s="53">
        <v>234470</v>
      </c>
      <c r="D141" s="53">
        <v>-9127</v>
      </c>
      <c r="E141" s="53">
        <v>-696</v>
      </c>
      <c r="F141" s="53">
        <v>-24316</v>
      </c>
      <c r="G141" s="53">
        <v>208733</v>
      </c>
      <c r="H141" s="53">
        <v>-477118</v>
      </c>
      <c r="I141" s="53">
        <v>-57711</v>
      </c>
      <c r="J141" s="53">
        <v>-244804</v>
      </c>
      <c r="K141" s="53">
        <v>-291004</v>
      </c>
      <c r="L141" s="53">
        <v>0</v>
      </c>
      <c r="M141" s="53">
        <v>-661573</v>
      </c>
      <c r="N141" s="21" t="s">
        <v>33</v>
      </c>
    </row>
    <row r="142" spans="1:14" s="12" customFormat="1">
      <c r="A142"/>
      <c r="B142" s="31" t="s">
        <v>34</v>
      </c>
      <c r="C142" s="58">
        <v>207957825</v>
      </c>
      <c r="D142" s="58">
        <v>23910300</v>
      </c>
      <c r="E142" s="58">
        <v>36036623</v>
      </c>
      <c r="F142" s="58">
        <v>3735425</v>
      </c>
      <c r="G142" s="58">
        <v>2384052</v>
      </c>
      <c r="H142" s="58">
        <v>4957842</v>
      </c>
      <c r="I142" s="58">
        <v>775406</v>
      </c>
      <c r="J142" s="58">
        <v>3164690</v>
      </c>
      <c r="K142" s="58">
        <v>2838285</v>
      </c>
      <c r="L142" s="58">
        <v>0</v>
      </c>
      <c r="M142" s="59">
        <v>285760448</v>
      </c>
      <c r="N142" s="32" t="s">
        <v>35</v>
      </c>
    </row>
    <row r="143" spans="1:14">
      <c r="B143" s="19" t="s">
        <v>36</v>
      </c>
      <c r="C143" s="53">
        <v>0</v>
      </c>
      <c r="D143" s="53">
        <v>0</v>
      </c>
      <c r="E143" s="53">
        <v>0</v>
      </c>
      <c r="F143" s="53">
        <v>0</v>
      </c>
      <c r="G143" s="53">
        <v>0</v>
      </c>
      <c r="H143" s="53">
        <v>0</v>
      </c>
      <c r="I143" s="53">
        <v>0</v>
      </c>
      <c r="J143" s="53">
        <v>0</v>
      </c>
      <c r="K143" s="53">
        <v>0</v>
      </c>
      <c r="L143" s="53">
        <v>0</v>
      </c>
      <c r="M143" s="53">
        <v>0</v>
      </c>
      <c r="N143" s="21" t="s">
        <v>37</v>
      </c>
    </row>
    <row r="144" spans="1:14">
      <c r="B144" s="29" t="s">
        <v>38</v>
      </c>
      <c r="C144" s="54">
        <v>117</v>
      </c>
      <c r="D144" s="54">
        <v>4149</v>
      </c>
      <c r="E144" s="54">
        <v>1949</v>
      </c>
      <c r="F144" s="54">
        <v>40134</v>
      </c>
      <c r="G144" s="54">
        <v>454102</v>
      </c>
      <c r="H144" s="54">
        <v>1556626</v>
      </c>
      <c r="I144" s="54">
        <v>275042</v>
      </c>
      <c r="J144" s="54">
        <v>984826</v>
      </c>
      <c r="K144" s="54">
        <v>169187</v>
      </c>
      <c r="L144" s="54">
        <v>0</v>
      </c>
      <c r="M144" s="55">
        <v>3486132</v>
      </c>
      <c r="N144" s="28" t="s">
        <v>39</v>
      </c>
    </row>
    <row r="145" spans="1:14">
      <c r="B145" s="19" t="s">
        <v>40</v>
      </c>
      <c r="C145" s="53">
        <v>-18422271</v>
      </c>
      <c r="D145" s="53">
        <v>-1341034</v>
      </c>
      <c r="E145" s="53">
        <v>-528841</v>
      </c>
      <c r="F145" s="53">
        <v>-304614</v>
      </c>
      <c r="G145" s="53">
        <v>-247002</v>
      </c>
      <c r="H145" s="53">
        <v>-734227</v>
      </c>
      <c r="I145" s="53">
        <v>-115254</v>
      </c>
      <c r="J145" s="53">
        <v>-409274</v>
      </c>
      <c r="K145" s="53">
        <v>-46334</v>
      </c>
      <c r="L145" s="53">
        <v>0</v>
      </c>
      <c r="M145" s="53">
        <v>-22148851</v>
      </c>
      <c r="N145" s="21" t="s">
        <v>41</v>
      </c>
    </row>
    <row r="146" spans="1:14">
      <c r="B146" s="29" t="s">
        <v>42</v>
      </c>
      <c r="C146" s="54">
        <v>257599</v>
      </c>
      <c r="D146" s="54">
        <v>23620</v>
      </c>
      <c r="E146" s="54">
        <v>55333</v>
      </c>
      <c r="F146" s="54">
        <v>4227</v>
      </c>
      <c r="G146" s="54">
        <v>4372</v>
      </c>
      <c r="H146" s="54">
        <v>11437</v>
      </c>
      <c r="I146" s="54">
        <v>6245</v>
      </c>
      <c r="J146" s="54">
        <v>4420</v>
      </c>
      <c r="K146" s="54">
        <v>934</v>
      </c>
      <c r="L146" s="54">
        <v>0</v>
      </c>
      <c r="M146" s="54">
        <v>368187</v>
      </c>
      <c r="N146" s="28" t="s">
        <v>43</v>
      </c>
    </row>
    <row r="147" spans="1:14" s="12" customFormat="1">
      <c r="A147"/>
      <c r="B147" s="20" t="s">
        <v>44</v>
      </c>
      <c r="C147" s="57">
        <v>189793270</v>
      </c>
      <c r="D147" s="57">
        <v>22597035</v>
      </c>
      <c r="E147" s="57">
        <v>35565064</v>
      </c>
      <c r="F147" s="57">
        <v>3475172</v>
      </c>
      <c r="G147" s="57">
        <v>2595524</v>
      </c>
      <c r="H147" s="57">
        <v>5791678</v>
      </c>
      <c r="I147" s="57">
        <v>941439</v>
      </c>
      <c r="J147" s="57">
        <v>3744662</v>
      </c>
      <c r="K147" s="57">
        <v>2962072</v>
      </c>
      <c r="L147" s="57">
        <v>0</v>
      </c>
      <c r="M147" s="57">
        <v>267465916</v>
      </c>
      <c r="N147" s="23" t="s">
        <v>45</v>
      </c>
    </row>
    <row r="148" spans="1:14">
      <c r="B148" s="29" t="s">
        <v>46</v>
      </c>
      <c r="C148" s="54">
        <v>-141580569</v>
      </c>
      <c r="D148" s="54">
        <v>-15589353</v>
      </c>
      <c r="E148" s="54">
        <v>-34941437</v>
      </c>
      <c r="F148" s="54">
        <v>-1252518</v>
      </c>
      <c r="G148" s="54">
        <v>-2028801</v>
      </c>
      <c r="H148" s="54">
        <v>-3905969</v>
      </c>
      <c r="I148" s="54">
        <v>-190596</v>
      </c>
      <c r="J148" s="54">
        <v>-3316169</v>
      </c>
      <c r="K148" s="54">
        <v>-5745070</v>
      </c>
      <c r="L148" s="54">
        <v>0</v>
      </c>
      <c r="M148" s="55">
        <v>-208550482</v>
      </c>
      <c r="N148" s="28" t="s">
        <v>47</v>
      </c>
    </row>
    <row r="149" spans="1:14">
      <c r="B149" s="19" t="s">
        <v>48</v>
      </c>
      <c r="C149" s="53">
        <v>0</v>
      </c>
      <c r="D149" s="53">
        <v>0</v>
      </c>
      <c r="E149" s="53">
        <v>0</v>
      </c>
      <c r="F149" s="53">
        <v>0</v>
      </c>
      <c r="G149" s="53">
        <v>0</v>
      </c>
      <c r="H149" s="53">
        <v>0</v>
      </c>
      <c r="I149" s="53">
        <v>0</v>
      </c>
      <c r="J149" s="53">
        <v>0</v>
      </c>
      <c r="K149" s="53">
        <v>0</v>
      </c>
      <c r="L149" s="53">
        <v>0</v>
      </c>
      <c r="M149" s="53">
        <v>0</v>
      </c>
      <c r="N149" s="21" t="s">
        <v>49</v>
      </c>
    </row>
    <row r="150" spans="1:14">
      <c r="B150" s="29" t="s">
        <v>50</v>
      </c>
      <c r="C150" s="54">
        <v>3080206</v>
      </c>
      <c r="D150" s="54">
        <v>1062440</v>
      </c>
      <c r="E150" s="54">
        <v>0</v>
      </c>
      <c r="F150" s="54">
        <v>78564</v>
      </c>
      <c r="G150" s="54">
        <v>1658482</v>
      </c>
      <c r="H150" s="54">
        <v>3503545</v>
      </c>
      <c r="I150" s="54">
        <v>165891</v>
      </c>
      <c r="J150" s="54">
        <v>2740872</v>
      </c>
      <c r="K150" s="54">
        <v>4197186</v>
      </c>
      <c r="L150" s="54">
        <v>0</v>
      </c>
      <c r="M150" s="55">
        <v>16487186</v>
      </c>
      <c r="N150" s="28" t="s">
        <v>51</v>
      </c>
    </row>
    <row r="151" spans="1:14">
      <c r="B151" s="19" t="s">
        <v>52</v>
      </c>
      <c r="C151" s="53">
        <v>-2521224</v>
      </c>
      <c r="D151" s="53">
        <v>-2986042</v>
      </c>
      <c r="E151" s="53">
        <v>-2810465</v>
      </c>
      <c r="F151" s="53">
        <v>94514</v>
      </c>
      <c r="G151" s="53">
        <v>238703</v>
      </c>
      <c r="H151" s="53">
        <v>-779620</v>
      </c>
      <c r="I151" s="53">
        <v>-95994</v>
      </c>
      <c r="J151" s="53">
        <v>-311834</v>
      </c>
      <c r="K151" s="53">
        <v>135691</v>
      </c>
      <c r="L151" s="53">
        <v>0</v>
      </c>
      <c r="M151" s="53">
        <v>-9036271</v>
      </c>
      <c r="N151" s="21" t="s">
        <v>53</v>
      </c>
    </row>
    <row r="152" spans="1:14">
      <c r="B152" s="30" t="s">
        <v>54</v>
      </c>
      <c r="C152" s="54">
        <v>2042515</v>
      </c>
      <c r="D152" s="54">
        <v>-237297</v>
      </c>
      <c r="E152" s="54">
        <v>0</v>
      </c>
      <c r="F152" s="54">
        <v>-45151</v>
      </c>
      <c r="G152" s="54">
        <v>-420239</v>
      </c>
      <c r="H152" s="54">
        <v>517370</v>
      </c>
      <c r="I152" s="54">
        <v>6644</v>
      </c>
      <c r="J152" s="54">
        <v>339204</v>
      </c>
      <c r="K152" s="54">
        <v>198976</v>
      </c>
      <c r="L152" s="54">
        <v>0</v>
      </c>
      <c r="M152" s="55">
        <v>2402022</v>
      </c>
      <c r="N152" s="28" t="s">
        <v>55</v>
      </c>
    </row>
    <row r="153" spans="1:14" s="12" customFormat="1">
      <c r="B153" s="20" t="s">
        <v>56</v>
      </c>
      <c r="C153" s="57">
        <v>-138979072</v>
      </c>
      <c r="D153" s="57">
        <v>-17750252</v>
      </c>
      <c r="E153" s="57">
        <v>-37751902</v>
      </c>
      <c r="F153" s="57">
        <v>-1124591</v>
      </c>
      <c r="G153" s="57">
        <v>-551855</v>
      </c>
      <c r="H153" s="57">
        <v>-664674</v>
      </c>
      <c r="I153" s="57">
        <v>-114055</v>
      </c>
      <c r="J153" s="57">
        <v>-547927</v>
      </c>
      <c r="K153" s="57">
        <v>-1213217</v>
      </c>
      <c r="L153" s="57">
        <v>0</v>
      </c>
      <c r="M153" s="57">
        <v>-198697545</v>
      </c>
      <c r="N153" s="23" t="s">
        <v>57</v>
      </c>
    </row>
    <row r="154" spans="1:14">
      <c r="B154" s="29" t="s">
        <v>58</v>
      </c>
      <c r="C154" s="60">
        <v>0</v>
      </c>
      <c r="D154" s="60">
        <v>0</v>
      </c>
      <c r="E154" s="60">
        <v>0</v>
      </c>
      <c r="F154" s="60">
        <v>0</v>
      </c>
      <c r="G154" s="60">
        <v>0</v>
      </c>
      <c r="H154" s="60">
        <v>0</v>
      </c>
      <c r="I154" s="60">
        <v>0</v>
      </c>
      <c r="J154" s="60">
        <v>0</v>
      </c>
      <c r="K154" s="60">
        <v>0</v>
      </c>
      <c r="L154" s="60">
        <v>0</v>
      </c>
      <c r="M154" s="55">
        <v>0</v>
      </c>
      <c r="N154" s="28" t="s">
        <v>59</v>
      </c>
    </row>
    <row r="155" spans="1:14">
      <c r="B155" s="19" t="s">
        <v>60</v>
      </c>
      <c r="C155" s="53">
        <v>-27089678</v>
      </c>
      <c r="D155" s="53">
        <v>-3204315</v>
      </c>
      <c r="E155" s="53">
        <v>-3522496</v>
      </c>
      <c r="F155" s="53">
        <v>-618358</v>
      </c>
      <c r="G155" s="53">
        <v>-799852</v>
      </c>
      <c r="H155" s="53">
        <v>-2396934</v>
      </c>
      <c r="I155" s="53">
        <v>-273158</v>
      </c>
      <c r="J155" s="53">
        <v>-948503</v>
      </c>
      <c r="K155" s="53">
        <v>-927946</v>
      </c>
      <c r="L155" s="53">
        <v>0</v>
      </c>
      <c r="M155" s="53">
        <v>-39781240</v>
      </c>
      <c r="N155" s="21" t="s">
        <v>61</v>
      </c>
    </row>
    <row r="156" spans="1:14">
      <c r="B156" s="29" t="s">
        <v>92</v>
      </c>
      <c r="C156" s="54">
        <v>-14428143.03914365</v>
      </c>
      <c r="D156" s="54">
        <v>-1549564.2622644855</v>
      </c>
      <c r="E156" s="54">
        <v>-1205811.36586079</v>
      </c>
      <c r="F156" s="54">
        <v>-254231.14638124214</v>
      </c>
      <c r="G156" s="54">
        <v>-156299.30649055593</v>
      </c>
      <c r="H156" s="54">
        <v>-527807.71117103309</v>
      </c>
      <c r="I156" s="54">
        <v>-82134.172514060978</v>
      </c>
      <c r="J156" s="54">
        <v>-296023.82008603791</v>
      </c>
      <c r="K156" s="54">
        <v>-352642.1760881443</v>
      </c>
      <c r="L156" s="54">
        <v>0</v>
      </c>
      <c r="M156" s="55">
        <v>-18852657</v>
      </c>
      <c r="N156" s="28" t="s">
        <v>93</v>
      </c>
    </row>
    <row r="157" spans="1:14">
      <c r="B157" s="19" t="s">
        <v>62</v>
      </c>
      <c r="C157" s="53">
        <v>-180496893.03914365</v>
      </c>
      <c r="D157" s="53">
        <v>-22504131.262264486</v>
      </c>
      <c r="E157" s="53">
        <v>-42480209.36586079</v>
      </c>
      <c r="F157" s="53">
        <v>-1997180.1463812422</v>
      </c>
      <c r="G157" s="53">
        <v>-1508006.3064905559</v>
      </c>
      <c r="H157" s="53">
        <v>-3589415.7111710329</v>
      </c>
      <c r="I157" s="53">
        <v>-469347.17251406098</v>
      </c>
      <c r="J157" s="53">
        <v>-1792453.820086038</v>
      </c>
      <c r="K157" s="53">
        <v>-2493805.1760881441</v>
      </c>
      <c r="L157" s="53">
        <v>0</v>
      </c>
      <c r="M157" s="53">
        <v>-257331442</v>
      </c>
      <c r="N157" s="21" t="s">
        <v>63</v>
      </c>
    </row>
    <row r="158" spans="1:14" s="12" customFormat="1">
      <c r="A158"/>
      <c r="B158" s="31" t="s">
        <v>64</v>
      </c>
      <c r="C158" s="58">
        <v>9296376.9608563483</v>
      </c>
      <c r="D158" s="58">
        <v>92903.737735513598</v>
      </c>
      <c r="E158" s="58">
        <v>-6915145.36586079</v>
      </c>
      <c r="F158" s="58">
        <v>1477991.8536187578</v>
      </c>
      <c r="G158" s="58">
        <v>1087517.6935094441</v>
      </c>
      <c r="H158" s="58">
        <v>2202262.2888289671</v>
      </c>
      <c r="I158" s="58">
        <v>472091.82748593902</v>
      </c>
      <c r="J158" s="58">
        <v>1952208.179913962</v>
      </c>
      <c r="K158" s="58">
        <v>468266.82391185593</v>
      </c>
      <c r="L158" s="58">
        <v>0</v>
      </c>
      <c r="M158" s="59">
        <v>10134473.999999998</v>
      </c>
      <c r="N158" s="27" t="s">
        <v>65</v>
      </c>
    </row>
    <row r="159" spans="1:14">
      <c r="B159" s="19" t="s">
        <v>66</v>
      </c>
      <c r="C159" s="53">
        <v>0</v>
      </c>
      <c r="D159" s="53">
        <v>0</v>
      </c>
      <c r="E159" s="53">
        <v>0</v>
      </c>
      <c r="F159" s="53">
        <v>0</v>
      </c>
      <c r="G159" s="53">
        <v>0</v>
      </c>
      <c r="H159" s="53">
        <v>0</v>
      </c>
      <c r="I159" s="53">
        <v>0</v>
      </c>
      <c r="J159" s="53">
        <v>0</v>
      </c>
      <c r="K159" s="53">
        <v>319764</v>
      </c>
      <c r="L159" s="53">
        <v>32531455</v>
      </c>
      <c r="M159" s="53">
        <v>32851219</v>
      </c>
      <c r="N159" s="21" t="s">
        <v>67</v>
      </c>
    </row>
    <row r="160" spans="1:14">
      <c r="B160" s="29" t="s">
        <v>68</v>
      </c>
      <c r="C160" s="54">
        <v>0</v>
      </c>
      <c r="D160" s="54">
        <v>0</v>
      </c>
      <c r="E160" s="54">
        <v>0</v>
      </c>
      <c r="F160" s="54">
        <v>0</v>
      </c>
      <c r="G160" s="54">
        <v>0</v>
      </c>
      <c r="H160" s="54">
        <v>0</v>
      </c>
      <c r="I160" s="54">
        <v>0</v>
      </c>
      <c r="J160" s="54">
        <v>0</v>
      </c>
      <c r="K160" s="54">
        <v>0</v>
      </c>
      <c r="L160" s="55">
        <v>3165153</v>
      </c>
      <c r="M160" s="55">
        <v>3165153</v>
      </c>
      <c r="N160" s="28" t="s">
        <v>69</v>
      </c>
    </row>
    <row r="161" spans="1:14">
      <c r="B161" s="19" t="s">
        <v>70</v>
      </c>
      <c r="C161" s="53">
        <v>0</v>
      </c>
      <c r="D161" s="53">
        <v>0</v>
      </c>
      <c r="E161" s="53">
        <v>0</v>
      </c>
      <c r="F161" s="53">
        <v>0</v>
      </c>
      <c r="G161" s="53">
        <v>0</v>
      </c>
      <c r="H161" s="53">
        <v>0</v>
      </c>
      <c r="I161" s="53">
        <v>0</v>
      </c>
      <c r="J161" s="53">
        <v>0</v>
      </c>
      <c r="K161" s="53">
        <v>0</v>
      </c>
      <c r="L161" s="53">
        <v>317345</v>
      </c>
      <c r="M161" s="53">
        <v>317345</v>
      </c>
      <c r="N161" s="21" t="s">
        <v>71</v>
      </c>
    </row>
    <row r="162" spans="1:14">
      <c r="B162" s="29" t="s">
        <v>72</v>
      </c>
      <c r="C162" s="54">
        <v>0</v>
      </c>
      <c r="D162" s="54">
        <v>0</v>
      </c>
      <c r="E162" s="54">
        <v>0</v>
      </c>
      <c r="F162" s="54">
        <v>0</v>
      </c>
      <c r="G162" s="54">
        <v>0</v>
      </c>
      <c r="H162" s="54">
        <v>0</v>
      </c>
      <c r="I162" s="54">
        <v>0</v>
      </c>
      <c r="J162" s="54">
        <v>0</v>
      </c>
      <c r="K162" s="54">
        <v>-24284</v>
      </c>
      <c r="L162" s="55">
        <v>-22846588</v>
      </c>
      <c r="M162" s="55">
        <v>-22870872</v>
      </c>
      <c r="N162" s="28" t="s">
        <v>73</v>
      </c>
    </row>
    <row r="163" spans="1:14">
      <c r="B163" s="19" t="s">
        <v>74</v>
      </c>
      <c r="C163" s="53">
        <v>0</v>
      </c>
      <c r="D163" s="53">
        <v>0</v>
      </c>
      <c r="E163" s="53">
        <v>0</v>
      </c>
      <c r="F163" s="53">
        <v>0</v>
      </c>
      <c r="G163" s="53">
        <v>0</v>
      </c>
      <c r="H163" s="53">
        <v>0</v>
      </c>
      <c r="I163" s="53">
        <v>0</v>
      </c>
      <c r="J163" s="53">
        <v>0</v>
      </c>
      <c r="K163" s="53">
        <v>-472</v>
      </c>
      <c r="L163" s="53">
        <v>-4096459</v>
      </c>
      <c r="M163" s="53">
        <v>-4096931</v>
      </c>
      <c r="N163" s="21" t="s">
        <v>75</v>
      </c>
    </row>
    <row r="164" spans="1:14">
      <c r="B164" s="29" t="s">
        <v>76</v>
      </c>
      <c r="C164" s="54">
        <v>0</v>
      </c>
      <c r="D164" s="54">
        <v>0</v>
      </c>
      <c r="E164" s="54">
        <v>0</v>
      </c>
      <c r="F164" s="54">
        <v>0</v>
      </c>
      <c r="G164" s="54">
        <v>0</v>
      </c>
      <c r="H164" s="54">
        <v>0</v>
      </c>
      <c r="I164" s="54">
        <v>0</v>
      </c>
      <c r="J164" s="54">
        <v>0</v>
      </c>
      <c r="K164" s="54">
        <v>0</v>
      </c>
      <c r="L164" s="55">
        <v>-872937</v>
      </c>
      <c r="M164" s="55">
        <v>-872937</v>
      </c>
      <c r="N164" s="28" t="s">
        <v>77</v>
      </c>
    </row>
    <row r="165" spans="1:14">
      <c r="B165" s="19" t="s">
        <v>95</v>
      </c>
      <c r="C165" s="53">
        <v>0</v>
      </c>
      <c r="D165" s="53">
        <v>0</v>
      </c>
      <c r="E165" s="53">
        <v>0</v>
      </c>
      <c r="F165" s="53">
        <v>0</v>
      </c>
      <c r="G165" s="53">
        <v>0</v>
      </c>
      <c r="H165" s="53">
        <v>0</v>
      </c>
      <c r="I165" s="53">
        <v>0</v>
      </c>
      <c r="J165" s="53">
        <v>0</v>
      </c>
      <c r="K165" s="53">
        <v>0</v>
      </c>
      <c r="L165" s="53">
        <v>0</v>
      </c>
      <c r="M165" s="53">
        <v>0</v>
      </c>
      <c r="N165" s="21" t="s">
        <v>94</v>
      </c>
    </row>
    <row r="166" spans="1:14" s="12" customFormat="1">
      <c r="A166"/>
      <c r="B166" s="31" t="s">
        <v>78</v>
      </c>
      <c r="C166" s="58">
        <v>9296376.9608563483</v>
      </c>
      <c r="D166" s="58">
        <v>92903.737735513598</v>
      </c>
      <c r="E166" s="58">
        <v>-6915145.36586079</v>
      </c>
      <c r="F166" s="58">
        <v>1477991.8536187578</v>
      </c>
      <c r="G166" s="58">
        <v>1087517.6935094441</v>
      </c>
      <c r="H166" s="58">
        <v>2202262.2888289671</v>
      </c>
      <c r="I166" s="58">
        <v>472091.82748593902</v>
      </c>
      <c r="J166" s="58">
        <v>1952208.179913962</v>
      </c>
      <c r="K166" s="58">
        <v>763274.82391185593</v>
      </c>
      <c r="L166" s="58">
        <v>8197969</v>
      </c>
      <c r="M166" s="58">
        <v>18627451</v>
      </c>
      <c r="N166" s="27" t="s">
        <v>79</v>
      </c>
    </row>
    <row r="167" spans="1:14">
      <c r="B167" s="19" t="s">
        <v>80</v>
      </c>
      <c r="C167" s="53">
        <v>0</v>
      </c>
      <c r="D167" s="53">
        <v>0</v>
      </c>
      <c r="E167" s="53">
        <v>0</v>
      </c>
      <c r="F167" s="53">
        <v>0</v>
      </c>
      <c r="G167" s="53">
        <v>0</v>
      </c>
      <c r="H167" s="53">
        <v>0</v>
      </c>
      <c r="I167" s="53">
        <v>0</v>
      </c>
      <c r="J167" s="53">
        <v>0</v>
      </c>
      <c r="K167" s="53">
        <v>-120166</v>
      </c>
      <c r="L167" s="53">
        <v>-3362636</v>
      </c>
      <c r="M167" s="53">
        <v>-3482802</v>
      </c>
      <c r="N167" s="21" t="s">
        <v>81</v>
      </c>
    </row>
    <row r="168" spans="1:14" s="12" customFormat="1" ht="15.75" thickBot="1">
      <c r="A168"/>
      <c r="B168" s="38" t="s">
        <v>82</v>
      </c>
      <c r="C168" s="61">
        <v>9296376.9608563483</v>
      </c>
      <c r="D168" s="61">
        <v>92903.737735513598</v>
      </c>
      <c r="E168" s="61">
        <v>-6915145.36586079</v>
      </c>
      <c r="F168" s="61">
        <v>1477991.8536187578</v>
      </c>
      <c r="G168" s="61">
        <v>1087517.6935094441</v>
      </c>
      <c r="H168" s="61">
        <v>2202262.2888289671</v>
      </c>
      <c r="I168" s="61">
        <v>472091.82748593902</v>
      </c>
      <c r="J168" s="61">
        <v>1952208.179913962</v>
      </c>
      <c r="K168" s="61">
        <v>643108.82391185593</v>
      </c>
      <c r="L168" s="61">
        <v>4835333</v>
      </c>
      <c r="M168" s="62">
        <v>15144648.999999998</v>
      </c>
      <c r="N168" s="41" t="s">
        <v>83</v>
      </c>
    </row>
    <row r="170" spans="1:14">
      <c r="M170" s="63"/>
    </row>
    <row r="171" spans="1:14" s="1" customFormat="1">
      <c r="A171" t="s">
        <v>84</v>
      </c>
      <c r="B171" s="66" t="s">
        <v>85</v>
      </c>
      <c r="C171" s="66"/>
      <c r="D171" s="66"/>
      <c r="E171" s="66"/>
      <c r="F171" s="66"/>
      <c r="G171" s="42"/>
      <c r="H171" s="42"/>
      <c r="I171" s="42"/>
      <c r="J171" s="42"/>
      <c r="K171" s="42"/>
      <c r="L171" s="42"/>
      <c r="M171" s="42"/>
      <c r="N171" s="42"/>
    </row>
    <row r="172" spans="1:14" s="1" customFormat="1">
      <c r="A172" t="s">
        <v>86</v>
      </c>
      <c r="B172" s="43" t="s">
        <v>87</v>
      </c>
      <c r="C172" s="44"/>
      <c r="D172" s="43"/>
      <c r="E172" s="45"/>
      <c r="F172" s="45"/>
      <c r="G172" s="45"/>
      <c r="H172" s="45"/>
      <c r="I172" s="45"/>
      <c r="J172" s="45"/>
      <c r="K172" s="45"/>
      <c r="L172" s="45"/>
      <c r="M172" s="45"/>
    </row>
    <row r="173" spans="1:14" s="1" customFormat="1">
      <c r="A173" t="s">
        <v>96</v>
      </c>
      <c r="B173" s="66" t="s">
        <v>97</v>
      </c>
      <c r="C173" s="66"/>
      <c r="D173" s="66"/>
      <c r="E173" s="66"/>
      <c r="F173" s="66"/>
      <c r="G173"/>
      <c r="H173"/>
      <c r="I173"/>
      <c r="J173"/>
      <c r="K173"/>
      <c r="L173"/>
      <c r="M173"/>
    </row>
    <row r="174" spans="1:14" s="1" customFormat="1">
      <c r="B174" s="46"/>
      <c r="C174" s="47"/>
      <c r="D174" s="47"/>
      <c r="E174" s="47"/>
      <c r="F174" s="48"/>
      <c r="G174" s="48"/>
      <c r="H174" s="48"/>
      <c r="I174" s="48"/>
      <c r="J174" s="48"/>
      <c r="K174" s="48"/>
      <c r="L174" s="48"/>
      <c r="M174" s="48"/>
      <c r="N174" s="49" t="s">
        <v>88</v>
      </c>
    </row>
    <row r="175" spans="1:14">
      <c r="A175" s="1"/>
      <c r="B175" s="46"/>
      <c r="C175" s="50"/>
      <c r="D175" s="50"/>
      <c r="E175" s="44"/>
      <c r="F175" s="51"/>
      <c r="G175" s="51"/>
      <c r="H175" s="51"/>
      <c r="I175" s="51"/>
      <c r="J175" s="51"/>
      <c r="K175" s="51"/>
      <c r="L175" s="51"/>
      <c r="M175" s="51"/>
      <c r="N175" s="49" t="s">
        <v>89</v>
      </c>
    </row>
    <row r="176" spans="1:14">
      <c r="N176" s="49" t="s">
        <v>106</v>
      </c>
    </row>
  </sheetData>
  <mergeCells count="16">
    <mergeCell ref="B173:F173"/>
    <mergeCell ref="B135:B136"/>
    <mergeCell ref="N135:N136"/>
    <mergeCell ref="B171:F171"/>
    <mergeCell ref="B92:B93"/>
    <mergeCell ref="N92:N93"/>
    <mergeCell ref="B127:F127"/>
    <mergeCell ref="B88:F88"/>
    <mergeCell ref="B131:F131"/>
    <mergeCell ref="B84:F84"/>
    <mergeCell ref="B4:B5"/>
    <mergeCell ref="N4:N5"/>
    <mergeCell ref="B39:F39"/>
    <mergeCell ref="B49:B50"/>
    <mergeCell ref="N49:N50"/>
    <mergeCell ref="B43:F43"/>
  </mergeCells>
  <pageMargins left="0.7" right="0.7" top="0.75" bottom="0.75" header="0.3" footer="0.3"/>
  <pageSetup scale="27"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Agg_IS</vt:lpstr>
      <vt:lpstr>Agg_IS!Print_Area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Anees Jabareen</dc:creator>
  <cp:lastModifiedBy>Baker Saleh</cp:lastModifiedBy>
  <cp:lastPrinted>2021-11-16T08:14:27Z</cp:lastPrinted>
  <dcterms:created xsi:type="dcterms:W3CDTF">2020-09-17T06:58:08Z</dcterms:created>
  <dcterms:modified xsi:type="dcterms:W3CDTF">2022-05-15T07:58:46Z</dcterms:modified>
</cp:coreProperties>
</file>