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290" activeTab="0"/>
  </bookViews>
  <sheets>
    <sheet name="Sheet1" sheetId="1" r:id="rId1"/>
  </sheets>
  <definedNames>
    <definedName name="_xlnm.Print_Area" localSheetId="0">'Sheet1'!$A$1:$Y$80</definedName>
  </definedNames>
  <calcPr fullCalcOnLoad="1"/>
</workbook>
</file>

<file path=xl/sharedStrings.xml><?xml version="1.0" encoding="utf-8"?>
<sst xmlns="http://schemas.openxmlformats.org/spreadsheetml/2006/main" count="396" uniqueCount="67">
  <si>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</si>
  <si>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</si>
  <si>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</si>
  <si>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</si>
  <si>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</si>
  <si>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</si>
  <si>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</si>
  <si>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</si>
  <si>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</si>
  <si>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</si>
  <si>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</si>
  <si>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</si>
  <si>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</si>
  <si>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المجموعة الاهلية للتامين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</si>
  <si>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</si>
  <si>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</si>
  <si>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</si>
  <si>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</si>
  <si>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</si>
  <si>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</si>
  <si>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</si>
  <si>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</si>
  <si>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</si>
  <si>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</si>
  <si>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</si>
  <si>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</si>
  <si>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</si>
  <si>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</si>
  <si>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</si>
  <si>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</si>
  <si>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</si>
  <si>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 xml:space="preserve">Al-Mashreq insurance </t>
  </si>
  <si>
    <t>Al-Ahleia insurance group</t>
  </si>
  <si>
    <t xml:space="preserve">National insurance </t>
  </si>
  <si>
    <t xml:space="preserve">Palestine insurance </t>
  </si>
  <si>
    <t xml:space="preserve">Global united insurance </t>
  </si>
  <si>
    <t>Insurance branche</t>
  </si>
  <si>
    <t xml:space="preserve">Trust international insurance </t>
  </si>
  <si>
    <t xml:space="preserve"> Currency: (US Dollar)</t>
  </si>
  <si>
    <t xml:space="preserve">Al-Takaful insurance </t>
  </si>
  <si>
    <t>American life insurance-ALICO</t>
  </si>
  <si>
    <t>Palestine mortgage insurance fund</t>
  </si>
  <si>
    <t>شركة المشرق للتأمين</t>
  </si>
  <si>
    <t>شركة التأمين الوطنية</t>
  </si>
  <si>
    <t>شركة فلسطين للتأمين</t>
  </si>
  <si>
    <t>شركة التكافل للتأمين</t>
  </si>
  <si>
    <t>شركة ترست العالمية للتأمين</t>
  </si>
  <si>
    <t>الشركة العالمية المتحدة للتأمين</t>
  </si>
  <si>
    <t>شركة مت لايف اليكو</t>
  </si>
  <si>
    <t>شركة فلسطين لتأمين الرهن العقاري</t>
  </si>
  <si>
    <t>شركة تمكين للتأمين</t>
  </si>
  <si>
    <t>Tamkeen Insurance</t>
  </si>
  <si>
    <t xml:space="preserve">الأقساط المكتتبة </t>
  </si>
  <si>
    <t>(طرف ثالث)</t>
  </si>
  <si>
    <t>(شامل)</t>
  </si>
  <si>
    <t>(الإجمالي)</t>
  </si>
  <si>
    <t xml:space="preserve">  تحليل مكونات محفظة التامين وتوزيعها حسب الشركات من  1/1/2020 وحتى 31/03/2020     </t>
  </si>
  <si>
    <t xml:space="preserve">  تحليل مكونات محفظة التامين وتوزيعها حسب الشركات من  1/1/2020 وحتى 30/06/2020     </t>
  </si>
  <si>
    <t xml:space="preserve">  تحليل مكونات محفظة التامين وتوزيعها حسب الشركات من  1/1/2020 وحتى 30/09/2020     </t>
  </si>
  <si>
    <t xml:space="preserve">Insurance portfolio per company from 1/1/2020 until 31/03/2020          </t>
  </si>
  <si>
    <t xml:space="preserve">Insurance portfolio per company from 1/1/2020 until 30/06/2020          </t>
  </si>
  <si>
    <t xml:space="preserve">Insurance portfolio per company from 1/1/2020 until 30/09/2020       </t>
  </si>
  <si>
    <t>نسبة إجمالي المركبات من اكتتاب الشركة</t>
  </si>
  <si>
    <t>(إصابات جسدية)</t>
  </si>
  <si>
    <t>الأقساط المكتتبة -الزامي</t>
  </si>
  <si>
    <t xml:space="preserve">  تحليل مكونات محفظة التامين وتوزيعها حسب الشركات من  1/1/2020 وحتى 31/12/2020  </t>
  </si>
  <si>
    <t>Insurance portfolio per company from 1/1/2020 until 31/12/2020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</si>
</sst>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_-* #,##0.0_-;\-* #,##0.0_-;_-* &quot;-&quot;??_-;_-@_-"/>
    <numFmt numFmtId="190" formatCode="_-* #,##0_-;\-* #,##0_-;_-* &quot;-&quot;??_-;_-@_-"/>
    <numFmt numFmtId="191" formatCode="[$-409]dddd\,\ mmmm\ d\,\ yyyy"/>
    <numFmt numFmtId="192" formatCode="[$-409]h:mm:ss\ AM/PM"/>
    <numFmt numFmtId="193" formatCode="0.0"/>
    <numFmt numFmtId="194" formatCode="_-* #,##0.000_-;\-* #,##0.000_-;_-* &quot;-&quot;??_-;_-@_-"/>
    <numFmt numFmtId="195" formatCode="_-* #,##0.0000_-;\-* #,##0.0000_-;_-* &quot;-&quot;??_-;_-@_-"/>
    <numFmt numFmtId="196" formatCode="#,##0;[Red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b/>
      <sz val="12"/>
      <color indexed="54"/>
      <name val="Arial Body"/>
      <family val="0"/>
    </font>
    <font>
      <sz val="11"/>
      <color indexed="54"/>
      <name val="Arial Body"/>
      <family val="0"/>
    </font>
    <font>
      <sz val="10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b/>
      <sz val="12"/>
      <color rgb="FF5A4573"/>
      <name val="Arial Body"/>
      <family val="0"/>
    </font>
    <font>
      <sz val="11"/>
      <color rgb="FF5A4573"/>
      <name val="Arial Body"/>
      <family val="0"/>
    </font>
    <font>
      <sz val="10"/>
      <color theme="7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/>
      <right/>
      <top/>
      <bottom style="medium">
        <color rgb="FF5A4573"/>
      </bottom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theme="7" tint="-0.24993999302387238"/>
      </top>
      <bottom style="medium">
        <color theme="7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right"/>
    </xf>
    <xf numFmtId="0" fontId="38" fillId="33" borderId="10" xfId="0" applyNumberFormat="1" applyFont="1" applyFill="1" applyBorder="1" applyAlignment="1" applyProtection="1">
      <alignment horizontal="right" vertical="center" wrapText="1"/>
      <protection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vertical="center"/>
      <protection/>
    </xf>
    <xf numFmtId="0" fontId="38" fillId="34" borderId="11" xfId="0" applyNumberFormat="1" applyFont="1" applyFill="1" applyBorder="1" applyAlignment="1" applyProtection="1">
      <alignment vertical="center"/>
      <protection/>
    </xf>
    <xf numFmtId="0" fontId="38" fillId="34" borderId="0" xfId="0" applyNumberFormat="1" applyFont="1" applyFill="1" applyBorder="1" applyAlignment="1" applyProtection="1">
      <alignment vertical="center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9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34" borderId="0" xfId="0" applyNumberFormat="1" applyFont="1" applyFill="1" applyBorder="1" applyAlignment="1" applyProtection="1">
      <alignment horizontal="right" vertical="center"/>
      <protection/>
    </xf>
    <xf numFmtId="3" fontId="40" fillId="34" borderId="0" xfId="0" applyNumberFormat="1" applyFont="1" applyFill="1" applyBorder="1" applyAlignment="1" applyProtection="1">
      <alignment horizontal="center" vertical="center"/>
      <protection/>
    </xf>
    <xf numFmtId="9" fontId="40" fillId="34" borderId="0" xfId="0" applyNumberFormat="1" applyFont="1" applyFill="1" applyBorder="1" applyAlignment="1" applyProtection="1">
      <alignment horizontal="center" vertical="center"/>
      <protection/>
    </xf>
    <xf numFmtId="0" fontId="40" fillId="34" borderId="0" xfId="0" applyNumberFormat="1" applyFont="1" applyFill="1" applyBorder="1" applyAlignment="1" applyProtection="1">
      <alignment horizontal="left" vertical="center" readingOrder="1"/>
      <protection/>
    </xf>
    <xf numFmtId="0" fontId="40" fillId="5" borderId="12" xfId="0" applyNumberFormat="1" applyFont="1" applyFill="1" applyBorder="1" applyAlignment="1" applyProtection="1">
      <alignment horizontal="right" vertical="center"/>
      <protection/>
    </xf>
    <xf numFmtId="0" fontId="40" fillId="5" borderId="12" xfId="0" applyNumberFormat="1" applyFont="1" applyFill="1" applyBorder="1" applyAlignment="1" applyProtection="1">
      <alignment horizontal="center" vertical="center"/>
      <protection/>
    </xf>
    <xf numFmtId="3" fontId="40" fillId="5" borderId="12" xfId="0" applyNumberFormat="1" applyFont="1" applyFill="1" applyBorder="1" applyAlignment="1" applyProtection="1">
      <alignment horizontal="center" vertical="center"/>
      <protection/>
    </xf>
    <xf numFmtId="9" fontId="40" fillId="5" borderId="12" xfId="0" applyNumberFormat="1" applyFont="1" applyFill="1" applyBorder="1" applyAlignment="1" applyProtection="1">
      <alignment horizontal="center" vertical="center"/>
      <protection/>
    </xf>
    <xf numFmtId="0" fontId="40" fillId="5" borderId="12" xfId="0" applyNumberFormat="1" applyFont="1" applyFill="1" applyBorder="1" applyAlignment="1" applyProtection="1">
      <alignment horizontal="left" vertical="center" readingOrder="1"/>
      <protection/>
    </xf>
    <xf numFmtId="0" fontId="36" fillId="0" borderId="0" xfId="0" applyFont="1" applyAlignment="1">
      <alignment vertical="center"/>
    </xf>
    <xf numFmtId="0" fontId="38" fillId="0" borderId="13" xfId="0" applyNumberFormat="1" applyFont="1" applyFill="1" applyBorder="1" applyAlignment="1" applyProtection="1">
      <alignment horizontal="right" vertical="center"/>
      <protection/>
    </xf>
    <xf numFmtId="3" fontId="38" fillId="0" borderId="13" xfId="0" applyNumberFormat="1" applyFont="1" applyFill="1" applyBorder="1" applyAlignment="1" applyProtection="1">
      <alignment horizontal="center" vertical="center"/>
      <protection/>
    </xf>
    <xf numFmtId="9" fontId="38" fillId="0" borderId="13" xfId="0" applyNumberFormat="1" applyFont="1" applyFill="1" applyBorder="1" applyAlignment="1" applyProtection="1">
      <alignment horizontal="center" vertical="center"/>
      <protection/>
    </xf>
    <xf numFmtId="0" fontId="38" fillId="0" borderId="13" xfId="0" applyNumberFormat="1" applyFont="1" applyFill="1" applyBorder="1" applyAlignment="1" applyProtection="1">
      <alignment horizontal="left" vertical="center" readingOrder="1"/>
      <protection/>
    </xf>
    <xf numFmtId="9" fontId="40" fillId="5" borderId="12" xfId="58" applyFont="1" applyFill="1" applyBorder="1" applyAlignment="1" applyProtection="1">
      <alignment horizontal="center" vertical="center"/>
      <protection/>
    </xf>
    <xf numFmtId="0" fontId="38" fillId="0" borderId="13" xfId="0" applyNumberFormat="1" applyFont="1" applyFill="1" applyBorder="1" applyAlignment="1" applyProtection="1">
      <alignment horizontal="center" vertical="center" readingOrder="1"/>
      <protection/>
    </xf>
    <xf numFmtId="0" fontId="36" fillId="0" borderId="0" xfId="0" applyFont="1" applyAlignment="1">
      <alignment horizontal="center" vertical="center"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3" fontId="38" fillId="0" borderId="0" xfId="0" applyNumberFormat="1" applyFont="1" applyFill="1" applyBorder="1" applyAlignment="1" applyProtection="1">
      <alignment horizontal="center" vertical="center"/>
      <protection/>
    </xf>
    <xf numFmtId="3" fontId="38" fillId="34" borderId="0" xfId="0" applyNumberFormat="1" applyFont="1" applyFill="1" applyBorder="1" applyAlignment="1" applyProtection="1">
      <alignment horizontal="center" vertical="center"/>
      <protection/>
    </xf>
    <xf numFmtId="3" fontId="38" fillId="5" borderId="12" xfId="0" applyNumberFormat="1" applyFont="1" applyFill="1" applyBorder="1" applyAlignment="1" applyProtection="1">
      <alignment horizontal="center" vertical="center"/>
      <protection/>
    </xf>
    <xf numFmtId="9" fontId="40" fillId="0" borderId="0" xfId="58" applyFont="1" applyFill="1" applyBorder="1" applyAlignment="1" applyProtection="1">
      <alignment horizontal="center" vertical="center"/>
      <protection/>
    </xf>
    <xf numFmtId="3" fontId="40" fillId="34" borderId="0" xfId="0" applyNumberFormat="1" applyFont="1" applyFill="1" applyBorder="1" applyAlignment="1" applyProtection="1">
      <alignment horizontal="center" vertical="center"/>
      <protection/>
    </xf>
    <xf numFmtId="3" fontId="38" fillId="0" borderId="0" xfId="0" applyNumberFormat="1" applyFont="1" applyBorder="1" applyAlignment="1">
      <alignment horizontal="right" vertical="center"/>
    </xf>
    <xf numFmtId="3" fontId="40" fillId="5" borderId="12" xfId="0" applyNumberFormat="1" applyFont="1" applyFill="1" applyBorder="1" applyAlignment="1" applyProtection="1">
      <alignment horizontal="center" vertical="center"/>
      <protection/>
    </xf>
    <xf numFmtId="9" fontId="40" fillId="5" borderId="12" xfId="0" applyNumberFormat="1" applyFont="1" applyFill="1" applyBorder="1" applyAlignment="1" applyProtection="1">
      <alignment horizontal="center" vertical="center"/>
      <protection/>
    </xf>
    <xf numFmtId="9" fontId="38" fillId="0" borderId="13" xfId="58" applyFont="1" applyFill="1" applyBorder="1" applyAlignment="1" applyProtection="1">
      <alignment horizontal="center" vertical="center"/>
      <protection/>
    </xf>
    <xf numFmtId="3" fontId="38" fillId="0" borderId="10" xfId="0" applyNumberFormat="1" applyFont="1" applyBorder="1" applyAlignment="1">
      <alignment vertical="center"/>
    </xf>
    <xf numFmtId="190" fontId="38" fillId="0" borderId="10" xfId="0" applyNumberFormat="1" applyFont="1" applyBorder="1" applyAlignment="1">
      <alignment vertical="center"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14" xfId="0" applyNumberFormat="1" applyFont="1" applyFill="1" applyBorder="1" applyAlignment="1" applyProtection="1">
      <alignment horizontal="center" vertical="center" wrapText="1"/>
      <protection/>
    </xf>
    <xf numFmtId="0" fontId="38" fillId="34" borderId="15" xfId="0" applyNumberFormat="1" applyFont="1" applyFill="1" applyBorder="1" applyAlignment="1" applyProtection="1">
      <alignment horizontal="center" vertical="center" wrapText="1"/>
      <protection/>
    </xf>
    <xf numFmtId="196" fontId="40" fillId="0" borderId="0" xfId="42" applyNumberFormat="1" applyFont="1" applyFill="1" applyBorder="1" applyAlignment="1" applyProtection="1">
      <alignment horizontal="center" vertical="center"/>
      <protection/>
    </xf>
    <xf numFmtId="196" fontId="40" fillId="34" borderId="0" xfId="42" applyNumberFormat="1" applyFont="1" applyFill="1" applyBorder="1" applyAlignment="1" applyProtection="1">
      <alignment horizontal="center" vertical="center"/>
      <protection/>
    </xf>
    <xf numFmtId="196" fontId="40" fillId="5" borderId="12" xfId="42" applyNumberFormat="1" applyFont="1" applyFill="1" applyBorder="1" applyAlignment="1" applyProtection="1">
      <alignment horizontal="center" vertical="center"/>
      <protection/>
    </xf>
    <xf numFmtId="196" fontId="38" fillId="0" borderId="13" xfId="0" applyNumberFormat="1" applyFont="1" applyFill="1" applyBorder="1" applyAlignment="1" applyProtection="1">
      <alignment horizontal="center" vertical="center"/>
      <protection/>
    </xf>
    <xf numFmtId="196" fontId="40" fillId="0" borderId="0" xfId="0" applyNumberFormat="1" applyFont="1" applyFill="1" applyBorder="1" applyAlignment="1" applyProtection="1">
      <alignment horizontal="center" vertical="center"/>
      <protection/>
    </xf>
    <xf numFmtId="9" fontId="40" fillId="5" borderId="0" xfId="0" applyNumberFormat="1" applyFont="1" applyFill="1" applyBorder="1" applyAlignment="1" applyProtection="1">
      <alignment horizontal="center" vertical="center"/>
      <protection/>
    </xf>
    <xf numFmtId="9" fontId="40" fillId="0" borderId="16" xfId="0" applyNumberFormat="1" applyFont="1" applyFill="1" applyBorder="1" applyAlignment="1" applyProtection="1">
      <alignment horizontal="center" vertical="center"/>
      <protection/>
    </xf>
    <xf numFmtId="0" fontId="40" fillId="5" borderId="12" xfId="0" applyNumberFormat="1" applyFont="1" applyFill="1" applyBorder="1" applyAlignment="1" applyProtection="1">
      <alignment horizontal="left" vertical="center" wrapText="1" readingOrder="1"/>
      <protection/>
    </xf>
    <xf numFmtId="0" fontId="40" fillId="5" borderId="12" xfId="0" applyNumberFormat="1" applyFont="1" applyFill="1" applyBorder="1" applyAlignment="1" applyProtection="1">
      <alignment horizontal="right" vertical="center" wrapText="1"/>
      <protection/>
    </xf>
    <xf numFmtId="196" fontId="38" fillId="0" borderId="13" xfId="42" applyNumberFormat="1" applyFont="1" applyFill="1" applyBorder="1" applyAlignment="1" applyProtection="1">
      <alignment horizontal="center" vertical="center"/>
      <protection/>
    </xf>
    <xf numFmtId="9" fontId="40" fillId="0" borderId="0" xfId="58" applyNumberFormat="1" applyFont="1" applyFill="1" applyBorder="1" applyAlignment="1" applyProtection="1">
      <alignment horizontal="center" vertical="center"/>
      <protection/>
    </xf>
    <xf numFmtId="9" fontId="40" fillId="34" borderId="0" xfId="58" applyNumberFormat="1" applyFont="1" applyFill="1" applyBorder="1" applyAlignment="1" applyProtection="1">
      <alignment horizontal="center" vertical="center"/>
      <protection/>
    </xf>
    <xf numFmtId="9" fontId="40" fillId="33" borderId="0" xfId="0" applyNumberFormat="1" applyFont="1" applyFill="1" applyBorder="1" applyAlignment="1" applyProtection="1">
      <alignment horizontal="center" vertical="center"/>
      <protection/>
    </xf>
    <xf numFmtId="196" fontId="40" fillId="34" borderId="12" xfId="42" applyNumberFormat="1" applyFont="1" applyFill="1" applyBorder="1" applyAlignment="1" applyProtection="1">
      <alignment horizontal="center" vertical="center"/>
      <protection/>
    </xf>
    <xf numFmtId="9" fontId="40" fillId="34" borderId="12" xfId="0" applyNumberFormat="1" applyFont="1" applyFill="1" applyBorder="1" applyAlignment="1" applyProtection="1">
      <alignment horizontal="center" vertical="center"/>
      <protection/>
    </xf>
    <xf numFmtId="9" fontId="40" fillId="34" borderId="12" xfId="58" applyNumberFormat="1" applyFont="1" applyFill="1" applyBorder="1" applyAlignment="1" applyProtection="1">
      <alignment horizontal="center" vertical="center"/>
      <protection/>
    </xf>
    <xf numFmtId="0" fontId="40" fillId="34" borderId="12" xfId="0" applyNumberFormat="1" applyFont="1" applyFill="1" applyBorder="1" applyAlignment="1" applyProtection="1">
      <alignment horizontal="left" vertical="center" wrapText="1" readingOrder="1"/>
      <protection/>
    </xf>
    <xf numFmtId="190" fontId="0" fillId="0" borderId="0" xfId="42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0" applyFill="1" applyAlignment="1">
      <alignment vertical="center"/>
    </xf>
    <xf numFmtId="0" fontId="40" fillId="11" borderId="0" xfId="0" applyNumberFormat="1" applyFont="1" applyFill="1" applyBorder="1" applyAlignment="1" applyProtection="1">
      <alignment horizontal="right" vertical="center"/>
      <protection/>
    </xf>
    <xf numFmtId="196" fontId="40" fillId="11" borderId="0" xfId="42" applyNumberFormat="1" applyFont="1" applyFill="1" applyBorder="1" applyAlignment="1" applyProtection="1">
      <alignment horizontal="center" vertical="center"/>
      <protection/>
    </xf>
    <xf numFmtId="9" fontId="40" fillId="11" borderId="0" xfId="58" applyNumberFormat="1" applyFont="1" applyFill="1" applyBorder="1" applyAlignment="1" applyProtection="1">
      <alignment horizontal="center" vertical="center"/>
      <protection/>
    </xf>
    <xf numFmtId="9" fontId="40" fillId="11" borderId="0" xfId="0" applyNumberFormat="1" applyFont="1" applyFill="1" applyBorder="1" applyAlignment="1" applyProtection="1">
      <alignment horizontal="center" vertical="center"/>
      <protection/>
    </xf>
    <xf numFmtId="0" fontId="40" fillId="11" borderId="0" xfId="0" applyNumberFormat="1" applyFont="1" applyFill="1" applyBorder="1" applyAlignment="1" applyProtection="1">
      <alignment horizontal="left" vertical="center" readingOrder="1"/>
      <protection/>
    </xf>
    <xf numFmtId="0" fontId="0" fillId="11" borderId="0" xfId="0" applyFill="1" applyAlignment="1">
      <alignment vertical="center"/>
    </xf>
    <xf numFmtId="9" fontId="40" fillId="11" borderId="0" xfId="58" applyFont="1" applyFill="1" applyBorder="1" applyAlignment="1" applyProtection="1">
      <alignment horizontal="center" vertical="center"/>
      <protection/>
    </xf>
    <xf numFmtId="196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readingOrder="2"/>
    </xf>
    <xf numFmtId="196" fontId="40" fillId="11" borderId="12" xfId="42" applyNumberFormat="1" applyFont="1" applyFill="1" applyBorder="1" applyAlignment="1" applyProtection="1">
      <alignment horizontal="center" vertical="center"/>
      <protection/>
    </xf>
    <xf numFmtId="9" fontId="40" fillId="11" borderId="12" xfId="0" applyNumberFormat="1" applyFont="1" applyFill="1" applyBorder="1" applyAlignment="1" applyProtection="1">
      <alignment horizontal="center" vertical="center"/>
      <protection/>
    </xf>
    <xf numFmtId="0" fontId="40" fillId="11" borderId="12" xfId="0" applyNumberFormat="1" applyFont="1" applyFill="1" applyBorder="1" applyAlignment="1" applyProtection="1">
      <alignment horizontal="left" vertical="center" wrapText="1" readingOrder="1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left" vertical="center"/>
      <protection/>
    </xf>
    <xf numFmtId="0" fontId="38" fillId="0" borderId="10" xfId="0" applyNumberFormat="1" applyFont="1" applyFill="1" applyBorder="1" applyAlignment="1" applyProtection="1">
      <alignment horizontal="left" vertical="center"/>
      <protection/>
    </xf>
    <xf numFmtId="0" fontId="38" fillId="0" borderId="11" xfId="0" applyNumberFormat="1" applyFont="1" applyFill="1" applyBorder="1" applyAlignment="1" applyProtection="1">
      <alignment horizontal="right" vertical="center"/>
      <protection/>
    </xf>
    <xf numFmtId="0" fontId="38" fillId="0" borderId="1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rightToLeft="1" tabSelected="1" view="pageBreakPreview" zoomScale="60" zoomScaleNormal="60" workbookViewId="0" topLeftCell="E56">
      <selection activeCell="X79" sqref="X79"/>
    </sheetView>
  </sheetViews>
  <sheetFormatPr defaultColWidth="9.140625" defaultRowHeight="15"/>
  <cols>
    <col min="1" max="1" width="25.421875" style="1" customWidth="1"/>
    <col min="2" max="2" width="19.57421875" style="1" bestFit="1" customWidth="1"/>
    <col min="3" max="3" width="19.28125" style="1" bestFit="1" customWidth="1"/>
    <col min="4" max="4" width="18.140625" style="1" customWidth="1"/>
    <col min="5" max="5" width="19.28125" style="1" bestFit="1" customWidth="1"/>
    <col min="6" max="6" width="23.8515625" style="1" customWidth="1"/>
    <col min="7" max="7" width="18.421875" style="1" customWidth="1"/>
    <col min="8" max="8" width="22.421875" style="1" customWidth="1"/>
    <col min="9" max="9" width="18.140625" style="1" customWidth="1"/>
    <col min="10" max="10" width="21.7109375" style="1" customWidth="1"/>
    <col min="11" max="11" width="17.8515625" style="1" customWidth="1"/>
    <col min="12" max="12" width="20.421875" style="1" customWidth="1"/>
    <col min="13" max="13" width="18.421875" style="1" customWidth="1"/>
    <col min="14" max="14" width="19.421875" style="1" customWidth="1"/>
    <col min="15" max="15" width="19.28125" style="1" bestFit="1" customWidth="1"/>
    <col min="16" max="16" width="18.140625" style="1" customWidth="1"/>
    <col min="17" max="17" width="18.28125" style="1" customWidth="1"/>
    <col min="18" max="18" width="20.421875" style="1" customWidth="1"/>
    <col min="19" max="19" width="18.28125" style="1" customWidth="1"/>
    <col min="20" max="20" width="22.140625" style="1" customWidth="1"/>
    <col min="21" max="21" width="18.421875" style="1" customWidth="1"/>
    <col min="22" max="22" width="21.28125" style="1" customWidth="1"/>
    <col min="23" max="23" width="18.421875" style="1" customWidth="1"/>
    <col min="24" max="24" width="33.140625" style="1" customWidth="1"/>
    <col min="25" max="25" width="31.421875" style="0" customWidth="1"/>
  </cols>
  <sheetData>
    <row r="1" spans="5:24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s="11" customFormat="1" ht="15.75">
      <c r="A2" s="93" t="s">
        <v>56</v>
      </c>
      <c r="B2" s="93"/>
      <c r="C2" s="93"/>
      <c r="D2" s="93"/>
      <c r="E2" s="93"/>
      <c r="F2" s="9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 t="s">
        <v>59</v>
      </c>
      <c r="X2" s="94"/>
      <c r="Y2" s="94"/>
    </row>
    <row r="3" spans="1:25" s="11" customFormat="1" ht="15.75">
      <c r="A3" s="93" t="s">
        <v>30</v>
      </c>
      <c r="B3" s="93"/>
      <c r="C3" s="93"/>
      <c r="D3" s="93"/>
      <c r="E3" s="9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4"/>
      <c r="X3" s="14"/>
      <c r="Y3" s="14" t="s">
        <v>38</v>
      </c>
    </row>
    <row r="4" spans="1:25" s="11" customFormat="1" ht="15.75" thickBot="1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1:25" s="11" customFormat="1" ht="18" customHeight="1">
      <c r="A5" s="101" t="s">
        <v>0</v>
      </c>
      <c r="B5" s="98" t="s">
        <v>1</v>
      </c>
      <c r="C5" s="98"/>
      <c r="D5" s="98"/>
      <c r="E5" s="98"/>
      <c r="F5" s="98"/>
      <c r="G5" s="98" t="s">
        <v>2</v>
      </c>
      <c r="H5" s="98"/>
      <c r="I5" s="98" t="s">
        <v>3</v>
      </c>
      <c r="J5" s="98"/>
      <c r="K5" s="98" t="s">
        <v>4</v>
      </c>
      <c r="L5" s="98"/>
      <c r="M5" s="98" t="s">
        <v>5</v>
      </c>
      <c r="N5" s="98"/>
      <c r="O5" s="98" t="s">
        <v>6</v>
      </c>
      <c r="P5" s="98"/>
      <c r="Q5" s="98" t="s">
        <v>7</v>
      </c>
      <c r="R5" s="98"/>
      <c r="S5" s="98" t="s">
        <v>8</v>
      </c>
      <c r="T5" s="98"/>
      <c r="U5" s="98" t="s">
        <v>9</v>
      </c>
      <c r="V5" s="98"/>
      <c r="W5" s="98" t="s">
        <v>10</v>
      </c>
      <c r="X5" s="98"/>
      <c r="Y5" s="99" t="s">
        <v>36</v>
      </c>
    </row>
    <row r="6" spans="1:25" s="11" customFormat="1" ht="15.75" thickBot="1">
      <c r="A6" s="102"/>
      <c r="B6" s="97" t="s">
        <v>23</v>
      </c>
      <c r="C6" s="97"/>
      <c r="D6" s="97"/>
      <c r="E6" s="97"/>
      <c r="F6" s="97"/>
      <c r="G6" s="97" t="s">
        <v>15</v>
      </c>
      <c r="H6" s="97"/>
      <c r="I6" s="97" t="s">
        <v>16</v>
      </c>
      <c r="J6" s="97"/>
      <c r="K6" s="97" t="s">
        <v>17</v>
      </c>
      <c r="L6" s="97"/>
      <c r="M6" s="97" t="s">
        <v>18</v>
      </c>
      <c r="N6" s="97"/>
      <c r="O6" s="97" t="s">
        <v>19</v>
      </c>
      <c r="P6" s="97"/>
      <c r="Q6" s="97" t="s">
        <v>20</v>
      </c>
      <c r="R6" s="97"/>
      <c r="S6" s="97" t="s">
        <v>21</v>
      </c>
      <c r="T6" s="97"/>
      <c r="U6" s="97" t="s">
        <v>22</v>
      </c>
      <c r="V6" s="97"/>
      <c r="W6" s="97" t="s">
        <v>14</v>
      </c>
      <c r="X6" s="97"/>
      <c r="Y6" s="100"/>
    </row>
    <row r="7" spans="1:25" s="11" customFormat="1" ht="15">
      <c r="A7" s="6"/>
      <c r="B7" s="95" t="s">
        <v>64</v>
      </c>
      <c r="C7" s="95"/>
      <c r="D7" s="9" t="s">
        <v>52</v>
      </c>
      <c r="E7" s="40" t="s">
        <v>52</v>
      </c>
      <c r="F7" s="96" t="s">
        <v>62</v>
      </c>
      <c r="G7" s="92" t="s">
        <v>12</v>
      </c>
      <c r="H7" s="92" t="s">
        <v>27</v>
      </c>
      <c r="I7" s="92" t="s">
        <v>12</v>
      </c>
      <c r="J7" s="92" t="s">
        <v>27</v>
      </c>
      <c r="K7" s="92" t="s">
        <v>12</v>
      </c>
      <c r="L7" s="92" t="s">
        <v>27</v>
      </c>
      <c r="M7" s="92" t="s">
        <v>12</v>
      </c>
      <c r="N7" s="92" t="s">
        <v>27</v>
      </c>
      <c r="O7" s="92" t="s">
        <v>12</v>
      </c>
      <c r="P7" s="92" t="s">
        <v>27</v>
      </c>
      <c r="Q7" s="92" t="s">
        <v>12</v>
      </c>
      <c r="R7" s="92" t="s">
        <v>27</v>
      </c>
      <c r="S7" s="92" t="s">
        <v>12</v>
      </c>
      <c r="T7" s="92" t="s">
        <v>27</v>
      </c>
      <c r="U7" s="92" t="s">
        <v>12</v>
      </c>
      <c r="V7" s="92" t="s">
        <v>27</v>
      </c>
      <c r="W7" s="92" t="s">
        <v>12</v>
      </c>
      <c r="X7" s="92" t="s">
        <v>28</v>
      </c>
      <c r="Y7" s="8"/>
    </row>
    <row r="8" spans="1:25" s="11" customFormat="1" ht="23.25" customHeight="1">
      <c r="A8" s="7"/>
      <c r="B8" s="57" t="s">
        <v>63</v>
      </c>
      <c r="C8" s="58" t="s">
        <v>53</v>
      </c>
      <c r="D8" s="10" t="s">
        <v>54</v>
      </c>
      <c r="E8" s="40" t="s">
        <v>55</v>
      </c>
      <c r="F8" s="96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8"/>
    </row>
    <row r="9" spans="1:25" s="11" customFormat="1" ht="47.25" customHeight="1" thickBot="1">
      <c r="A9" s="3" t="s">
        <v>11</v>
      </c>
      <c r="B9" s="4" t="s">
        <v>24</v>
      </c>
      <c r="C9" s="4" t="s">
        <v>24</v>
      </c>
      <c r="D9" s="4" t="s">
        <v>24</v>
      </c>
      <c r="E9" s="4" t="s">
        <v>24</v>
      </c>
      <c r="F9" s="4" t="s">
        <v>26</v>
      </c>
      <c r="G9" s="4" t="s">
        <v>24</v>
      </c>
      <c r="H9" s="4" t="s">
        <v>26</v>
      </c>
      <c r="I9" s="4" t="s">
        <v>24</v>
      </c>
      <c r="J9" s="4" t="s">
        <v>26</v>
      </c>
      <c r="K9" s="4" t="s">
        <v>24</v>
      </c>
      <c r="L9" s="4" t="s">
        <v>26</v>
      </c>
      <c r="M9" s="4" t="s">
        <v>24</v>
      </c>
      <c r="N9" s="4" t="s">
        <v>26</v>
      </c>
      <c r="O9" s="4" t="s">
        <v>24</v>
      </c>
      <c r="P9" s="4" t="s">
        <v>26</v>
      </c>
      <c r="Q9" s="4" t="s">
        <v>24</v>
      </c>
      <c r="R9" s="4" t="s">
        <v>26</v>
      </c>
      <c r="S9" s="4" t="s">
        <v>24</v>
      </c>
      <c r="T9" s="4" t="s">
        <v>26</v>
      </c>
      <c r="U9" s="4" t="s">
        <v>24</v>
      </c>
      <c r="V9" s="4" t="s">
        <v>26</v>
      </c>
      <c r="W9" s="4" t="s">
        <v>24</v>
      </c>
      <c r="X9" s="4" t="s">
        <v>29</v>
      </c>
      <c r="Y9" s="5" t="s">
        <v>25</v>
      </c>
    </row>
    <row r="10" spans="1:25" s="11" customFormat="1" ht="32.25" customHeight="1">
      <c r="A10" s="18" t="s">
        <v>42</v>
      </c>
      <c r="B10" s="20">
        <v>1956616</v>
      </c>
      <c r="C10" s="20">
        <v>863906</v>
      </c>
      <c r="D10" s="20">
        <v>2185569</v>
      </c>
      <c r="E10" s="41">
        <v>5006091</v>
      </c>
      <c r="F10" s="44">
        <v>0.6822194706203969</v>
      </c>
      <c r="G10" s="20">
        <v>649783</v>
      </c>
      <c r="H10" s="44">
        <v>0.08855104996655741</v>
      </c>
      <c r="I10" s="20">
        <v>703829</v>
      </c>
      <c r="J10" s="44">
        <v>0.09591632429120511</v>
      </c>
      <c r="K10" s="20">
        <v>131515</v>
      </c>
      <c r="L10" s="44">
        <v>0.01792258544214268</v>
      </c>
      <c r="M10" s="20">
        <v>153358</v>
      </c>
      <c r="N10" s="44">
        <v>0.020899303183941887</v>
      </c>
      <c r="O10" s="20">
        <v>443131</v>
      </c>
      <c r="P10" s="44">
        <v>0.06038895342403626</v>
      </c>
      <c r="Q10" s="20">
        <v>106062</v>
      </c>
      <c r="R10" s="44">
        <v>0.014453904552062784</v>
      </c>
      <c r="S10" s="20">
        <v>144179</v>
      </c>
      <c r="T10" s="44">
        <v>0.019648408519656994</v>
      </c>
      <c r="U10" s="20">
        <v>0</v>
      </c>
      <c r="V10" s="44">
        <v>0</v>
      </c>
      <c r="W10" s="20">
        <f aca="true" t="shared" si="0" ref="W10:W19">E10+G10+I10+K10+M10+O10+Q10+S10+U10</f>
        <v>7337948</v>
      </c>
      <c r="X10" s="21">
        <f>W10/$W$20</f>
        <v>0.0874988756469817</v>
      </c>
      <c r="Y10" s="22" t="s">
        <v>31</v>
      </c>
    </row>
    <row r="11" spans="1:25" s="11" customFormat="1" ht="34.5" customHeight="1">
      <c r="A11" s="23" t="s">
        <v>13</v>
      </c>
      <c r="B11" s="45">
        <v>1784465</v>
      </c>
      <c r="C11" s="45">
        <v>587519</v>
      </c>
      <c r="D11" s="45">
        <v>1442935</v>
      </c>
      <c r="E11" s="42">
        <v>3814919</v>
      </c>
      <c r="F11" s="25">
        <v>0.7624083341893538</v>
      </c>
      <c r="G11" s="24">
        <v>412517</v>
      </c>
      <c r="H11" s="25">
        <v>0.08244117340231594</v>
      </c>
      <c r="I11" s="24">
        <v>577117</v>
      </c>
      <c r="J11" s="25">
        <v>0.1153363441274526</v>
      </c>
      <c r="K11" s="24">
        <v>59674</v>
      </c>
      <c r="L11" s="25">
        <v>0.011925798407362123</v>
      </c>
      <c r="M11" s="24">
        <v>27819</v>
      </c>
      <c r="N11" s="25">
        <v>0.00555960361119427</v>
      </c>
      <c r="O11" s="24">
        <v>8443</v>
      </c>
      <c r="P11" s="25">
        <v>0.0016873264060287296</v>
      </c>
      <c r="Q11" s="24">
        <v>1839</v>
      </c>
      <c r="R11" s="25">
        <v>0.0003675225939460895</v>
      </c>
      <c r="S11" s="24">
        <v>101446</v>
      </c>
      <c r="T11" s="25">
        <v>0.02027389726234638</v>
      </c>
      <c r="U11" s="24">
        <v>0</v>
      </c>
      <c r="V11" s="25">
        <v>0</v>
      </c>
      <c r="W11" s="24">
        <f t="shared" si="0"/>
        <v>5003774</v>
      </c>
      <c r="X11" s="25">
        <f>W11/$W$20</f>
        <v>0.059665808342005175</v>
      </c>
      <c r="Y11" s="26" t="s">
        <v>32</v>
      </c>
    </row>
    <row r="12" spans="1:25" s="11" customFormat="1" ht="34.5" customHeight="1">
      <c r="A12" s="18" t="s">
        <v>43</v>
      </c>
      <c r="B12" s="20">
        <v>2341784</v>
      </c>
      <c r="C12" s="20">
        <v>1458406</v>
      </c>
      <c r="D12" s="20">
        <v>4078617</v>
      </c>
      <c r="E12" s="41">
        <f>SUM(B12:D12)</f>
        <v>7878807</v>
      </c>
      <c r="F12" s="44">
        <f>E12/W12</f>
        <v>0.45139959072254005</v>
      </c>
      <c r="G12" s="20">
        <v>2140578</v>
      </c>
      <c r="H12" s="44">
        <f>G12/W12</f>
        <v>0.12263989118018417</v>
      </c>
      <c r="I12" s="20">
        <v>4574889</v>
      </c>
      <c r="J12" s="44">
        <f>I12/W12</f>
        <v>0.262108593623508</v>
      </c>
      <c r="K12" s="20">
        <v>357446</v>
      </c>
      <c r="L12" s="44">
        <f>K12/W12</f>
        <v>0.02047911290445483</v>
      </c>
      <c r="M12" s="20">
        <f>726058-U12</f>
        <v>725486</v>
      </c>
      <c r="N12" s="44">
        <f>M12/W12</f>
        <v>0.04156518664246157</v>
      </c>
      <c r="O12" s="20">
        <v>1155513</v>
      </c>
      <c r="P12" s="44">
        <f>O12/W12</f>
        <v>0.06620267450066672</v>
      </c>
      <c r="Q12" s="20">
        <v>110282</v>
      </c>
      <c r="R12" s="44">
        <f>Q12/W12</f>
        <v>0.006318374046231005</v>
      </c>
      <c r="S12" s="20">
        <v>510601</v>
      </c>
      <c r="T12" s="44">
        <f>S12/W12</f>
        <v>0.029253804849201114</v>
      </c>
      <c r="U12" s="20">
        <v>572</v>
      </c>
      <c r="V12" s="44">
        <f>U12/W12</f>
        <v>3.277153075247216E-05</v>
      </c>
      <c r="W12" s="20">
        <f t="shared" si="0"/>
        <v>17454174</v>
      </c>
      <c r="X12" s="21">
        <f>W12/$W$20</f>
        <v>0.20812638633399705</v>
      </c>
      <c r="Y12" s="22" t="s">
        <v>33</v>
      </c>
    </row>
    <row r="13" spans="1:25" s="11" customFormat="1" ht="34.5" customHeight="1">
      <c r="A13" s="23" t="s">
        <v>44</v>
      </c>
      <c r="B13" s="45">
        <v>2433964</v>
      </c>
      <c r="C13" s="45">
        <v>907248</v>
      </c>
      <c r="D13" s="45">
        <v>2151651</v>
      </c>
      <c r="E13" s="42">
        <v>5492863</v>
      </c>
      <c r="F13" s="25">
        <f>E13/W13</f>
        <v>0.7314794777801408</v>
      </c>
      <c r="G13" s="24">
        <v>783626</v>
      </c>
      <c r="H13" s="25">
        <f>G13/W13</f>
        <v>0.10435474856280606</v>
      </c>
      <c r="I13" s="24">
        <v>320028</v>
      </c>
      <c r="J13" s="25">
        <f>I13/W13</f>
        <v>0.04261783232442223</v>
      </c>
      <c r="K13" s="24">
        <v>88954</v>
      </c>
      <c r="L13" s="25">
        <f>K13/W13</f>
        <v>0.011845921783677226</v>
      </c>
      <c r="M13" s="24">
        <v>379983</v>
      </c>
      <c r="N13" s="25">
        <f>M13/W13</f>
        <v>0.05060198413929698</v>
      </c>
      <c r="O13" s="24">
        <v>178070</v>
      </c>
      <c r="P13" s="25">
        <f>O13/W13</f>
        <v>0.023713416957297073</v>
      </c>
      <c r="Q13" s="24">
        <v>21806</v>
      </c>
      <c r="R13" s="25">
        <f>Q13/W13</f>
        <v>0.0029038848215354636</v>
      </c>
      <c r="S13" s="24">
        <v>243921</v>
      </c>
      <c r="T13" s="25">
        <f>S13/W13</f>
        <v>0.032482733630824163</v>
      </c>
      <c r="U13" s="24">
        <v>0</v>
      </c>
      <c r="V13" s="25">
        <v>0</v>
      </c>
      <c r="W13" s="24">
        <f t="shared" si="0"/>
        <v>7509251</v>
      </c>
      <c r="X13" s="25">
        <f>W13/W20</f>
        <v>0.08954152025211584</v>
      </c>
      <c r="Y13" s="26" t="s">
        <v>34</v>
      </c>
    </row>
    <row r="14" spans="1:25" s="11" customFormat="1" ht="34.5" customHeight="1">
      <c r="A14" s="18" t="s">
        <v>50</v>
      </c>
      <c r="B14" s="20">
        <v>1514019</v>
      </c>
      <c r="C14" s="20">
        <v>704160</v>
      </c>
      <c r="D14" s="20">
        <v>1897095</v>
      </c>
      <c r="E14" s="41">
        <v>4115274</v>
      </c>
      <c r="F14" s="44">
        <v>0.5550822046963707</v>
      </c>
      <c r="G14" s="20">
        <v>691881</v>
      </c>
      <c r="H14" s="44">
        <v>0.09332327103068462</v>
      </c>
      <c r="I14" s="20">
        <v>2033556</v>
      </c>
      <c r="J14" s="44">
        <v>0.2742929748671736</v>
      </c>
      <c r="K14" s="20">
        <v>106767</v>
      </c>
      <c r="L14" s="44">
        <v>0.014401097411452412</v>
      </c>
      <c r="M14" s="20">
        <v>42532</v>
      </c>
      <c r="N14" s="44">
        <v>0.005736861343897402</v>
      </c>
      <c r="O14" s="20">
        <v>183775</v>
      </c>
      <c r="P14" s="44">
        <v>0.02478819931991783</v>
      </c>
      <c r="Q14" s="20">
        <v>47591</v>
      </c>
      <c r="R14" s="44">
        <v>0.006419236532902785</v>
      </c>
      <c r="S14" s="20">
        <v>94369</v>
      </c>
      <c r="T14" s="44">
        <v>0.012728812850612573</v>
      </c>
      <c r="U14" s="20">
        <v>98065</v>
      </c>
      <c r="V14" s="44">
        <v>0.01322734194698812</v>
      </c>
      <c r="W14" s="20">
        <f t="shared" si="0"/>
        <v>7413810</v>
      </c>
      <c r="X14" s="21">
        <f>W14/W20</f>
        <v>0.0884034663723904</v>
      </c>
      <c r="Y14" s="22" t="s">
        <v>51</v>
      </c>
    </row>
    <row r="15" spans="1:25" s="11" customFormat="1" ht="34.5" customHeight="1">
      <c r="A15" s="23" t="s">
        <v>45</v>
      </c>
      <c r="B15" s="45">
        <v>3167678.1183934016</v>
      </c>
      <c r="C15" s="45">
        <v>1146996.6865641354</v>
      </c>
      <c r="D15" s="45">
        <v>3323620.195042464</v>
      </c>
      <c r="E15" s="42">
        <v>7638295</v>
      </c>
      <c r="F15" s="25">
        <v>0.6977055708514657</v>
      </c>
      <c r="G15" s="24">
        <v>1155739</v>
      </c>
      <c r="H15" s="25">
        <v>0.10556878711156117</v>
      </c>
      <c r="I15" s="24">
        <v>556119</v>
      </c>
      <c r="J15" s="25">
        <v>0.05079763538281073</v>
      </c>
      <c r="K15" s="24">
        <v>211637</v>
      </c>
      <c r="L15" s="25">
        <v>0.019331580398281506</v>
      </c>
      <c r="M15" s="24">
        <v>152636</v>
      </c>
      <c r="N15" s="25">
        <v>0.0139421546047794</v>
      </c>
      <c r="O15" s="24">
        <v>594914</v>
      </c>
      <c r="P15" s="25">
        <v>0.054341291083616024</v>
      </c>
      <c r="Q15" s="24">
        <v>110169</v>
      </c>
      <c r="R15" s="25">
        <v>0.01006317837097613</v>
      </c>
      <c r="S15" s="24">
        <v>163128</v>
      </c>
      <c r="T15" s="25">
        <v>0.014900617789946302</v>
      </c>
      <c r="U15" s="24">
        <v>365098</v>
      </c>
      <c r="V15" s="25">
        <v>0.03252709647494176</v>
      </c>
      <c r="W15" s="24">
        <f t="shared" si="0"/>
        <v>10947735</v>
      </c>
      <c r="X15" s="25">
        <f>W15/W20</f>
        <v>0.13054255813493215</v>
      </c>
      <c r="Y15" s="26" t="s">
        <v>39</v>
      </c>
    </row>
    <row r="16" spans="1:25" s="11" customFormat="1" ht="34.5" customHeight="1">
      <c r="A16" s="18" t="s">
        <v>46</v>
      </c>
      <c r="B16" s="20">
        <v>3301196</v>
      </c>
      <c r="C16" s="20">
        <v>1324393</v>
      </c>
      <c r="D16" s="20">
        <v>3967561</v>
      </c>
      <c r="E16" s="41">
        <v>8593150</v>
      </c>
      <c r="F16" s="44">
        <v>0.5083929519614615</v>
      </c>
      <c r="G16" s="20">
        <v>2057772</v>
      </c>
      <c r="H16" s="44">
        <v>0.12174310718928921</v>
      </c>
      <c r="I16" s="20">
        <v>3633627</v>
      </c>
      <c r="J16" s="44">
        <v>0.21497475976293554</v>
      </c>
      <c r="K16" s="20">
        <v>260967</v>
      </c>
      <c r="L16" s="44">
        <v>0.015439481854096196</v>
      </c>
      <c r="M16" s="20">
        <v>344580</v>
      </c>
      <c r="N16" s="44">
        <v>0.020386242924524813</v>
      </c>
      <c r="O16" s="20">
        <v>758324</v>
      </c>
      <c r="P16" s="44">
        <v>0.04486440675459213</v>
      </c>
      <c r="Q16" s="20">
        <v>107792</v>
      </c>
      <c r="R16" s="44">
        <v>0.006377253170005162</v>
      </c>
      <c r="S16" s="20">
        <v>544868</v>
      </c>
      <c r="T16" s="44">
        <v>0.032235798391665176</v>
      </c>
      <c r="U16" s="20">
        <v>601495</v>
      </c>
      <c r="V16" s="44">
        <v>0.0355859979914303</v>
      </c>
      <c r="W16" s="20">
        <f t="shared" si="0"/>
        <v>16902575</v>
      </c>
      <c r="X16" s="21">
        <f>W16/W20</f>
        <v>0.20154903087876633</v>
      </c>
      <c r="Y16" s="22" t="s">
        <v>37</v>
      </c>
    </row>
    <row r="17" spans="1:25" s="11" customFormat="1" ht="34.5" customHeight="1">
      <c r="A17" s="23" t="s">
        <v>47</v>
      </c>
      <c r="B17" s="45">
        <v>2664501.312179355</v>
      </c>
      <c r="C17" s="45">
        <v>1041208.114061381</v>
      </c>
      <c r="D17" s="45">
        <v>2795413.6037592012</v>
      </c>
      <c r="E17" s="42">
        <v>6501123.029999937</v>
      </c>
      <c r="F17" s="25">
        <f>E17/W17</f>
        <v>0.5850450293644909</v>
      </c>
      <c r="G17" s="24">
        <v>1240646.8599999999</v>
      </c>
      <c r="H17" s="25">
        <f>G17/W17</f>
        <v>0.11164752232656493</v>
      </c>
      <c r="I17" s="24">
        <v>1636068.9400000002</v>
      </c>
      <c r="J17" s="25">
        <f>I17/W17</f>
        <v>0.1472321007659258</v>
      </c>
      <c r="K17" s="24">
        <v>162565.28</v>
      </c>
      <c r="L17" s="25">
        <f>K17/W17</f>
        <v>0.014629473795890862</v>
      </c>
      <c r="M17" s="24">
        <v>127952.27000000002</v>
      </c>
      <c r="N17" s="25">
        <f>M17/W17</f>
        <v>0.011514601279496784</v>
      </c>
      <c r="O17" s="24">
        <v>507789.77999999997</v>
      </c>
      <c r="P17" s="25">
        <f>O17/W17</f>
        <v>0.04569670276661281</v>
      </c>
      <c r="Q17" s="24">
        <v>33020.27</v>
      </c>
      <c r="R17" s="25">
        <f>Q17/W17</f>
        <v>0.0029715396467083323</v>
      </c>
      <c r="S17" s="24">
        <v>464941.87</v>
      </c>
      <c r="T17" s="25">
        <f>S17/W17</f>
        <v>0.041840760239686456</v>
      </c>
      <c r="U17" s="24">
        <v>438067.17999999993</v>
      </c>
      <c r="V17" s="25">
        <f>U17/W17</f>
        <v>0.03942226981462343</v>
      </c>
      <c r="W17" s="24">
        <f t="shared" si="0"/>
        <v>11112175.479999933</v>
      </c>
      <c r="X17" s="25">
        <f>W17/$W$20</f>
        <v>0.1325033729445825</v>
      </c>
      <c r="Y17" s="26" t="s">
        <v>35</v>
      </c>
    </row>
    <row r="18" spans="1:25" s="11" customFormat="1" ht="34.5" customHeight="1">
      <c r="A18" s="18" t="s">
        <v>48</v>
      </c>
      <c r="B18" s="20">
        <v>0</v>
      </c>
      <c r="C18" s="20">
        <v>0</v>
      </c>
      <c r="D18" s="20">
        <v>0</v>
      </c>
      <c r="E18" s="41">
        <v>0</v>
      </c>
      <c r="F18" s="44">
        <v>0</v>
      </c>
      <c r="G18" s="20">
        <v>0</v>
      </c>
      <c r="H18" s="44">
        <v>0</v>
      </c>
      <c r="I18" s="20">
        <v>0</v>
      </c>
      <c r="J18" s="44">
        <v>0</v>
      </c>
      <c r="K18" s="20">
        <v>0</v>
      </c>
      <c r="L18" s="44">
        <v>0</v>
      </c>
      <c r="M18" s="20">
        <v>0</v>
      </c>
      <c r="N18" s="44">
        <v>0</v>
      </c>
      <c r="O18" s="20">
        <v>0</v>
      </c>
      <c r="P18" s="44">
        <v>0</v>
      </c>
      <c r="Q18" s="20">
        <v>0</v>
      </c>
      <c r="R18" s="44">
        <v>0</v>
      </c>
      <c r="S18" s="20">
        <v>0</v>
      </c>
      <c r="T18" s="44">
        <v>0</v>
      </c>
      <c r="U18" s="20">
        <v>132522</v>
      </c>
      <c r="V18" s="44">
        <v>0</v>
      </c>
      <c r="W18" s="20">
        <f t="shared" si="0"/>
        <v>132522</v>
      </c>
      <c r="X18" s="21">
        <f>W18/W20</f>
        <v>0.00158021370531507</v>
      </c>
      <c r="Y18" s="22" t="s">
        <v>40</v>
      </c>
    </row>
    <row r="19" spans="1:25" s="32" customFormat="1" ht="34.5" customHeight="1" thickBot="1">
      <c r="A19" s="27" t="s">
        <v>49</v>
      </c>
      <c r="B19" s="28">
        <v>0</v>
      </c>
      <c r="C19" s="28">
        <v>0</v>
      </c>
      <c r="D19" s="28">
        <v>0</v>
      </c>
      <c r="E19" s="43">
        <v>0</v>
      </c>
      <c r="F19" s="37">
        <v>0</v>
      </c>
      <c r="G19" s="29">
        <v>0</v>
      </c>
      <c r="H19" s="37">
        <v>0</v>
      </c>
      <c r="I19" s="29">
        <v>0</v>
      </c>
      <c r="J19" s="37">
        <v>0</v>
      </c>
      <c r="K19" s="29">
        <v>0</v>
      </c>
      <c r="L19" s="37">
        <v>0</v>
      </c>
      <c r="M19" s="29">
        <v>49376</v>
      </c>
      <c r="N19" s="37">
        <f>M19/W19</f>
        <v>1</v>
      </c>
      <c r="O19" s="29">
        <v>0</v>
      </c>
      <c r="P19" s="37">
        <v>0</v>
      </c>
      <c r="Q19" s="29">
        <v>0</v>
      </c>
      <c r="R19" s="37">
        <v>0</v>
      </c>
      <c r="S19" s="29">
        <v>0</v>
      </c>
      <c r="T19" s="30">
        <v>0</v>
      </c>
      <c r="U19" s="29">
        <v>0</v>
      </c>
      <c r="V19" s="30">
        <v>0</v>
      </c>
      <c r="W19" s="29">
        <f t="shared" si="0"/>
        <v>49376</v>
      </c>
      <c r="X19" s="48">
        <f>W19/W20</f>
        <v>0.0005887673889138173</v>
      </c>
      <c r="Y19" s="31" t="s">
        <v>41</v>
      </c>
    </row>
    <row r="20" spans="1:25" s="32" customFormat="1" ht="32.25" customHeight="1" thickBot="1">
      <c r="A20" s="33" t="s">
        <v>10</v>
      </c>
      <c r="B20" s="34">
        <f>SUM(B10:B19)</f>
        <v>19164223.430572756</v>
      </c>
      <c r="C20" s="34">
        <f>SUM(C10:C19)</f>
        <v>8033836.800625516</v>
      </c>
      <c r="D20" s="34">
        <f>SUM(D10:D19)</f>
        <v>21842461.798801668</v>
      </c>
      <c r="E20" s="34">
        <f>SUM(E10:E19)</f>
        <v>49040522.029999934</v>
      </c>
      <c r="F20" s="35">
        <f>E20/W20</f>
        <v>0.584767095483101</v>
      </c>
      <c r="G20" s="34">
        <f>SUM(G10:G19)</f>
        <v>9132542.86</v>
      </c>
      <c r="H20" s="35">
        <f>G20/W20</f>
        <v>0.10889791424630843</v>
      </c>
      <c r="I20" s="34">
        <f>SUM(I10:I19)</f>
        <v>14035233.94</v>
      </c>
      <c r="J20" s="35">
        <f>I20/W20</f>
        <v>0.1673583935444019</v>
      </c>
      <c r="K20" s="34">
        <f aca="true" t="shared" si="1" ref="K20:X20">SUM(K10:K19)</f>
        <v>1379525.28</v>
      </c>
      <c r="L20" s="35">
        <f>K20/W20</f>
        <v>0.01644968197193379</v>
      </c>
      <c r="M20" s="34">
        <f t="shared" si="1"/>
        <v>2003722.27</v>
      </c>
      <c r="N20" s="35">
        <f>M20/W20</f>
        <v>0.02389270757081106</v>
      </c>
      <c r="O20" s="34">
        <f t="shared" si="1"/>
        <v>3829959.78</v>
      </c>
      <c r="P20" s="35">
        <f>O20/W20</f>
        <v>0.04566905823305934</v>
      </c>
      <c r="Q20" s="34">
        <f t="shared" si="1"/>
        <v>538561.27</v>
      </c>
      <c r="R20" s="35">
        <f>Q20/W20</f>
        <v>0.0064218914595756925</v>
      </c>
      <c r="S20" s="34">
        <f t="shared" si="1"/>
        <v>2267453.87</v>
      </c>
      <c r="T20" s="35">
        <f>S20/W20</f>
        <v>0.027037485712136065</v>
      </c>
      <c r="U20" s="34">
        <f t="shared" si="1"/>
        <v>1635819.18</v>
      </c>
      <c r="V20" s="35">
        <f>U20/W20</f>
        <v>0.01950577177867267</v>
      </c>
      <c r="W20" s="34">
        <f>U20+S20+Q20+O20+M20+K20+I20+G20+E20</f>
        <v>83863340.47999993</v>
      </c>
      <c r="X20" s="35">
        <f t="shared" si="1"/>
        <v>0.9999999999999999</v>
      </c>
      <c r="Y20" s="36" t="s">
        <v>14</v>
      </c>
    </row>
    <row r="21" spans="1:24" s="11" customFormat="1" ht="15">
      <c r="A21" s="19"/>
      <c r="B21" s="19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5" s="11" customFormat="1" ht="15.75">
      <c r="A22" s="93" t="s">
        <v>57</v>
      </c>
      <c r="B22" s="93"/>
      <c r="C22" s="93"/>
      <c r="D22" s="93"/>
      <c r="E22" s="93"/>
      <c r="F22" s="9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46"/>
      <c r="V22" s="12"/>
      <c r="W22" s="94" t="s">
        <v>60</v>
      </c>
      <c r="X22" s="94"/>
      <c r="Y22" s="94"/>
    </row>
    <row r="23" spans="1:25" s="11" customFormat="1" ht="15.75">
      <c r="A23" s="93" t="s">
        <v>30</v>
      </c>
      <c r="B23" s="93"/>
      <c r="C23" s="93"/>
      <c r="D23" s="93"/>
      <c r="E23" s="93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4"/>
      <c r="X23" s="14"/>
      <c r="Y23" s="14" t="s">
        <v>38</v>
      </c>
    </row>
    <row r="24" spans="1:25" s="11" customFormat="1" ht="15.75" thickBot="1">
      <c r="A24" s="15"/>
      <c r="B24" s="15"/>
      <c r="C24" s="15"/>
      <c r="D24" s="15"/>
      <c r="E24" s="16"/>
      <c r="F24" s="51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</row>
    <row r="25" spans="1:25" s="11" customFormat="1" ht="12.75" customHeight="1">
      <c r="A25" s="101" t="s">
        <v>0</v>
      </c>
      <c r="B25" s="98" t="s">
        <v>1</v>
      </c>
      <c r="C25" s="98"/>
      <c r="D25" s="98"/>
      <c r="E25" s="98"/>
      <c r="F25" s="98"/>
      <c r="G25" s="98" t="s">
        <v>2</v>
      </c>
      <c r="H25" s="98"/>
      <c r="I25" s="98" t="s">
        <v>3</v>
      </c>
      <c r="J25" s="98"/>
      <c r="K25" s="98" t="s">
        <v>4</v>
      </c>
      <c r="L25" s="98"/>
      <c r="M25" s="98" t="s">
        <v>5</v>
      </c>
      <c r="N25" s="98"/>
      <c r="O25" s="98" t="s">
        <v>6</v>
      </c>
      <c r="P25" s="98"/>
      <c r="Q25" s="98" t="s">
        <v>7</v>
      </c>
      <c r="R25" s="98"/>
      <c r="S25" s="98" t="s">
        <v>8</v>
      </c>
      <c r="T25" s="98"/>
      <c r="U25" s="98" t="s">
        <v>9</v>
      </c>
      <c r="V25" s="98"/>
      <c r="W25" s="98" t="s">
        <v>10</v>
      </c>
      <c r="X25" s="98"/>
      <c r="Y25" s="99" t="s">
        <v>36</v>
      </c>
    </row>
    <row r="26" spans="1:25" s="11" customFormat="1" ht="15.75" thickBot="1">
      <c r="A26" s="102"/>
      <c r="B26" s="97" t="s">
        <v>23</v>
      </c>
      <c r="C26" s="97"/>
      <c r="D26" s="97"/>
      <c r="E26" s="97"/>
      <c r="F26" s="97"/>
      <c r="G26" s="97" t="s">
        <v>15</v>
      </c>
      <c r="H26" s="97"/>
      <c r="I26" s="97" t="s">
        <v>16</v>
      </c>
      <c r="J26" s="97"/>
      <c r="K26" s="97" t="s">
        <v>17</v>
      </c>
      <c r="L26" s="97"/>
      <c r="M26" s="97" t="s">
        <v>18</v>
      </c>
      <c r="N26" s="97"/>
      <c r="O26" s="97" t="s">
        <v>19</v>
      </c>
      <c r="P26" s="97"/>
      <c r="Q26" s="97" t="s">
        <v>20</v>
      </c>
      <c r="R26" s="97"/>
      <c r="S26" s="97" t="s">
        <v>21</v>
      </c>
      <c r="T26" s="97"/>
      <c r="U26" s="97" t="s">
        <v>22</v>
      </c>
      <c r="V26" s="97"/>
      <c r="W26" s="97" t="s">
        <v>14</v>
      </c>
      <c r="X26" s="97"/>
      <c r="Y26" s="100"/>
    </row>
    <row r="27" spans="1:25" s="11" customFormat="1" ht="17.25" customHeight="1">
      <c r="A27" s="6"/>
      <c r="B27" s="95" t="s">
        <v>64</v>
      </c>
      <c r="C27" s="95"/>
      <c r="D27" s="9" t="s">
        <v>52</v>
      </c>
      <c r="E27" s="8" t="s">
        <v>52</v>
      </c>
      <c r="F27" s="96" t="s">
        <v>62</v>
      </c>
      <c r="G27" s="92" t="s">
        <v>12</v>
      </c>
      <c r="H27" s="92" t="s">
        <v>27</v>
      </c>
      <c r="I27" s="92" t="s">
        <v>12</v>
      </c>
      <c r="J27" s="92" t="s">
        <v>27</v>
      </c>
      <c r="K27" s="92" t="s">
        <v>12</v>
      </c>
      <c r="L27" s="92" t="s">
        <v>27</v>
      </c>
      <c r="M27" s="92" t="s">
        <v>12</v>
      </c>
      <c r="N27" s="92" t="s">
        <v>27</v>
      </c>
      <c r="O27" s="92" t="s">
        <v>12</v>
      </c>
      <c r="P27" s="92" t="s">
        <v>27</v>
      </c>
      <c r="Q27" s="92" t="s">
        <v>12</v>
      </c>
      <c r="R27" s="92" t="s">
        <v>27</v>
      </c>
      <c r="S27" s="92" t="s">
        <v>12</v>
      </c>
      <c r="T27" s="92" t="s">
        <v>27</v>
      </c>
      <c r="U27" s="92" t="s">
        <v>12</v>
      </c>
      <c r="V27" s="92" t="s">
        <v>27</v>
      </c>
      <c r="W27" s="92" t="s">
        <v>12</v>
      </c>
      <c r="X27" s="92" t="s">
        <v>28</v>
      </c>
      <c r="Y27" s="8"/>
    </row>
    <row r="28" spans="1:25" s="11" customFormat="1" ht="23.25" customHeight="1">
      <c r="A28" s="7"/>
      <c r="B28" s="57" t="s">
        <v>63</v>
      </c>
      <c r="C28" s="58" t="s">
        <v>53</v>
      </c>
      <c r="D28" s="10" t="s">
        <v>54</v>
      </c>
      <c r="E28" s="8" t="s">
        <v>55</v>
      </c>
      <c r="F28" s="96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8"/>
    </row>
    <row r="29" spans="1:25" s="11" customFormat="1" ht="47.25" customHeight="1" thickBot="1">
      <c r="A29" s="3" t="s">
        <v>11</v>
      </c>
      <c r="B29" s="4" t="s">
        <v>24</v>
      </c>
      <c r="C29" s="4" t="s">
        <v>24</v>
      </c>
      <c r="D29" s="4" t="s">
        <v>24</v>
      </c>
      <c r="E29" s="4" t="s">
        <v>24</v>
      </c>
      <c r="F29" s="4" t="s">
        <v>26</v>
      </c>
      <c r="G29" s="4" t="s">
        <v>24</v>
      </c>
      <c r="H29" s="4" t="s">
        <v>26</v>
      </c>
      <c r="I29" s="4" t="s">
        <v>24</v>
      </c>
      <c r="J29" s="4" t="s">
        <v>26</v>
      </c>
      <c r="K29" s="4" t="s">
        <v>24</v>
      </c>
      <c r="L29" s="4" t="s">
        <v>26</v>
      </c>
      <c r="M29" s="4" t="s">
        <v>24</v>
      </c>
      <c r="N29" s="4" t="s">
        <v>26</v>
      </c>
      <c r="O29" s="4" t="s">
        <v>24</v>
      </c>
      <c r="P29" s="4" t="s">
        <v>26</v>
      </c>
      <c r="Q29" s="4" t="s">
        <v>24</v>
      </c>
      <c r="R29" s="4" t="s">
        <v>26</v>
      </c>
      <c r="S29" s="4" t="s">
        <v>24</v>
      </c>
      <c r="T29" s="4" t="s">
        <v>26</v>
      </c>
      <c r="U29" s="4" t="s">
        <v>24</v>
      </c>
      <c r="V29" s="4" t="s">
        <v>26</v>
      </c>
      <c r="W29" s="4" t="s">
        <v>24</v>
      </c>
      <c r="X29" s="4" t="s">
        <v>29</v>
      </c>
      <c r="Y29" s="5" t="s">
        <v>25</v>
      </c>
    </row>
    <row r="30" spans="1:25" s="11" customFormat="1" ht="32.25" customHeight="1">
      <c r="A30" s="18" t="s">
        <v>42</v>
      </c>
      <c r="B30" s="59">
        <v>4010175</v>
      </c>
      <c r="C30" s="59">
        <v>1743532</v>
      </c>
      <c r="D30" s="59">
        <v>4583675</v>
      </c>
      <c r="E30" s="59">
        <v>10337382</v>
      </c>
      <c r="F30" s="21">
        <v>0.726934227927968</v>
      </c>
      <c r="G30" s="59">
        <v>1075697</v>
      </c>
      <c r="H30" s="21">
        <v>0.07564400427298047</v>
      </c>
      <c r="I30" s="59">
        <v>1420512</v>
      </c>
      <c r="J30" s="21">
        <v>0.09989171281301336</v>
      </c>
      <c r="K30" s="59">
        <v>195335</v>
      </c>
      <c r="L30" s="21">
        <v>0.013736137197242941</v>
      </c>
      <c r="M30" s="59">
        <v>177243</v>
      </c>
      <c r="N30" s="21">
        <v>0.012463891085831678</v>
      </c>
      <c r="O30" s="59">
        <v>638028</v>
      </c>
      <c r="P30" s="21">
        <v>0.04486671688986879</v>
      </c>
      <c r="Q30" s="59">
        <v>170010</v>
      </c>
      <c r="R30" s="21">
        <v>0.011955259860768794</v>
      </c>
      <c r="S30" s="59">
        <v>206312</v>
      </c>
      <c r="T30" s="21">
        <v>0.014508049952325932</v>
      </c>
      <c r="U30" s="59">
        <v>0</v>
      </c>
      <c r="V30" s="21">
        <f>U30/W30</f>
        <v>0</v>
      </c>
      <c r="W30" s="59">
        <f>U30+S30+Q30+O30+M30+K30+I30+G30+E30</f>
        <v>14220519</v>
      </c>
      <c r="X30" s="21">
        <f aca="true" t="shared" si="2" ref="X30:X37">W30/$W$40</f>
        <v>0.091488101459662</v>
      </c>
      <c r="Y30" s="22" t="s">
        <v>31</v>
      </c>
    </row>
    <row r="31" spans="1:25" s="11" customFormat="1" ht="34.5" customHeight="1">
      <c r="A31" s="23" t="s">
        <v>13</v>
      </c>
      <c r="B31" s="60">
        <v>3041928.067700987</v>
      </c>
      <c r="C31" s="60">
        <v>990809.8730606488</v>
      </c>
      <c r="D31" s="60">
        <v>2451273.624823695</v>
      </c>
      <c r="E31" s="60">
        <v>6484011.565585331</v>
      </c>
      <c r="F31" s="25">
        <v>0.764978207823939</v>
      </c>
      <c r="G31" s="60">
        <v>652028</v>
      </c>
      <c r="H31" s="25">
        <v>0.0769257127082253</v>
      </c>
      <c r="I31" s="60">
        <v>985467</v>
      </c>
      <c r="J31" s="25">
        <v>0.11626456429085356</v>
      </c>
      <c r="K31" s="60">
        <v>92695</v>
      </c>
      <c r="L31" s="25">
        <v>0.010936077805690775</v>
      </c>
      <c r="M31" s="60">
        <v>39566</v>
      </c>
      <c r="N31" s="25">
        <v>0.004667963260801135</v>
      </c>
      <c r="O31" s="60">
        <v>57437</v>
      </c>
      <c r="P31" s="25">
        <v>0.006776368746161724</v>
      </c>
      <c r="Q31" s="60">
        <v>6424</v>
      </c>
      <c r="R31" s="25">
        <v>0.0007578980940046123</v>
      </c>
      <c r="S31" s="60">
        <v>158445</v>
      </c>
      <c r="T31" s="25">
        <v>0.01869320727032391</v>
      </c>
      <c r="U31" s="60">
        <v>0</v>
      </c>
      <c r="V31" s="64">
        <f aca="true" t="shared" si="3" ref="V31:V40">U31/W31</f>
        <v>0</v>
      </c>
      <c r="W31" s="60">
        <f aca="true" t="shared" si="4" ref="W31:W39">U31+S31+Q31+O31+M31+K31+I31+G31+E31</f>
        <v>8476073.56558533</v>
      </c>
      <c r="X31" s="25">
        <f t="shared" si="2"/>
        <v>0.054531053215978245</v>
      </c>
      <c r="Y31" s="26" t="s">
        <v>32</v>
      </c>
    </row>
    <row r="32" spans="1:25" s="11" customFormat="1" ht="34.5" customHeight="1">
      <c r="A32" s="18" t="s">
        <v>43</v>
      </c>
      <c r="B32" s="59">
        <v>4685776</v>
      </c>
      <c r="C32" s="59">
        <v>2769867</v>
      </c>
      <c r="D32" s="59">
        <v>7988881</v>
      </c>
      <c r="E32" s="59">
        <v>15444524</v>
      </c>
      <c r="F32" s="21">
        <v>0.532576588046123</v>
      </c>
      <c r="G32" s="59">
        <v>2914462</v>
      </c>
      <c r="H32" s="21">
        <v>0.10049997189619315</v>
      </c>
      <c r="I32" s="59">
        <v>5901810</v>
      </c>
      <c r="J32" s="21">
        <v>0.2035132862039964</v>
      </c>
      <c r="K32" s="59">
        <v>550367</v>
      </c>
      <c r="L32" s="21">
        <v>0.018978414552185664</v>
      </c>
      <c r="M32" s="59">
        <v>1359499</v>
      </c>
      <c r="N32" s="21">
        <v>0.04687987398459911</v>
      </c>
      <c r="O32" s="59">
        <v>1874387</v>
      </c>
      <c r="P32" s="21">
        <v>0.06463485913440964</v>
      </c>
      <c r="Q32" s="59">
        <v>169418</v>
      </c>
      <c r="R32" s="21">
        <v>0.005842074536813056</v>
      </c>
      <c r="S32" s="59">
        <v>777505</v>
      </c>
      <c r="T32" s="21">
        <v>0.026810859310963622</v>
      </c>
      <c r="U32" s="59">
        <v>7658</v>
      </c>
      <c r="V32" s="21">
        <f t="shared" si="3"/>
        <v>0.00026407233471599463</v>
      </c>
      <c r="W32" s="59">
        <f t="shared" si="4"/>
        <v>28999630</v>
      </c>
      <c r="X32" s="21">
        <f t="shared" si="2"/>
        <v>0.18656991996794617</v>
      </c>
      <c r="Y32" s="22" t="s">
        <v>33</v>
      </c>
    </row>
    <row r="33" spans="1:25" s="11" customFormat="1" ht="34.5" customHeight="1">
      <c r="A33" s="23" t="s">
        <v>44</v>
      </c>
      <c r="B33" s="60">
        <v>5114857</v>
      </c>
      <c r="C33" s="60">
        <v>1881960</v>
      </c>
      <c r="D33" s="60">
        <v>4522243</v>
      </c>
      <c r="E33" s="60">
        <v>11519060</v>
      </c>
      <c r="F33" s="25">
        <f>E33/W33</f>
        <v>0.7176488552909335</v>
      </c>
      <c r="G33" s="60">
        <v>1166219</v>
      </c>
      <c r="H33" s="25">
        <f>G33/W33</f>
        <v>0.07265659961564026</v>
      </c>
      <c r="I33" s="60">
        <v>2007712</v>
      </c>
      <c r="J33" s="25">
        <f>I33/W33</f>
        <v>0.1250824475741832</v>
      </c>
      <c r="K33" s="60">
        <v>178809</v>
      </c>
      <c r="L33" s="25">
        <f>K33/W33</f>
        <v>0.01113997792925087</v>
      </c>
      <c r="M33" s="60">
        <v>455886</v>
      </c>
      <c r="N33" s="25">
        <f>M33/W33</f>
        <v>0.02840214965831956</v>
      </c>
      <c r="O33" s="60">
        <v>311504</v>
      </c>
      <c r="P33" s="25">
        <f>O33/W33</f>
        <v>0.01940700795191161</v>
      </c>
      <c r="Q33" s="60">
        <v>31011</v>
      </c>
      <c r="R33" s="25">
        <f>Q33/W33</f>
        <v>0.001932016037022738</v>
      </c>
      <c r="S33" s="60">
        <v>380908</v>
      </c>
      <c r="T33" s="25">
        <f>S33/W33</f>
        <v>0.023730945942738287</v>
      </c>
      <c r="U33" s="60">
        <v>0</v>
      </c>
      <c r="V33" s="64">
        <f t="shared" si="3"/>
        <v>0</v>
      </c>
      <c r="W33" s="60">
        <f t="shared" si="4"/>
        <v>16051109</v>
      </c>
      <c r="X33" s="25">
        <f t="shared" si="2"/>
        <v>0.10326525274725162</v>
      </c>
      <c r="Y33" s="26" t="s">
        <v>34</v>
      </c>
    </row>
    <row r="34" spans="1:25" s="11" customFormat="1" ht="34.5" customHeight="1">
      <c r="A34" s="18" t="s">
        <v>50</v>
      </c>
      <c r="B34" s="59">
        <v>3011475</v>
      </c>
      <c r="C34" s="59">
        <v>1371922</v>
      </c>
      <c r="D34" s="59">
        <f>3757730+7</f>
        <v>3757737</v>
      </c>
      <c r="E34" s="59">
        <f>D34+C34+B34</f>
        <v>8141134</v>
      </c>
      <c r="F34" s="21">
        <v>0.6182952542003701</v>
      </c>
      <c r="G34" s="59">
        <v>1094001</v>
      </c>
      <c r="H34" s="21">
        <v>0.08308608744218714</v>
      </c>
      <c r="I34" s="59">
        <v>3011873</v>
      </c>
      <c r="J34" s="21">
        <v>0.2287431189998917</v>
      </c>
      <c r="K34" s="59">
        <v>170373</v>
      </c>
      <c r="L34" s="21">
        <v>0.012939264925928002</v>
      </c>
      <c r="M34" s="59">
        <v>47567</v>
      </c>
      <c r="N34" s="21">
        <v>0.0036125772705116878</v>
      </c>
      <c r="O34" s="59">
        <v>328382</v>
      </c>
      <c r="P34" s="21">
        <v>0.024939443553584576</v>
      </c>
      <c r="Q34" s="59">
        <v>65509</v>
      </c>
      <c r="R34" s="21">
        <v>0.004975068834683901</v>
      </c>
      <c r="S34" s="59">
        <v>157106</v>
      </c>
      <c r="T34" s="21">
        <v>0.011931674313783478</v>
      </c>
      <c r="U34" s="59">
        <v>151127</v>
      </c>
      <c r="V34" s="21">
        <f t="shared" si="3"/>
        <v>0.011477646662826784</v>
      </c>
      <c r="W34" s="59">
        <f t="shared" si="4"/>
        <v>13167072</v>
      </c>
      <c r="X34" s="21">
        <f t="shared" si="2"/>
        <v>0.08471072111099986</v>
      </c>
      <c r="Y34" s="22" t="s">
        <v>51</v>
      </c>
    </row>
    <row r="35" spans="1:25" s="11" customFormat="1" ht="34.5" customHeight="1">
      <c r="A35" s="23" t="s">
        <v>45</v>
      </c>
      <c r="B35" s="60">
        <v>6240273</v>
      </c>
      <c r="C35" s="60">
        <v>2385912</v>
      </c>
      <c r="D35" s="60">
        <v>6878424</v>
      </c>
      <c r="E35" s="60">
        <v>15504609</v>
      </c>
      <c r="F35" s="25">
        <f>E35/W35</f>
        <v>0.7618725387776121</v>
      </c>
      <c r="G35" s="60">
        <v>1675569</v>
      </c>
      <c r="H35" s="25">
        <f>G35/W35</f>
        <v>0.08233487267734806</v>
      </c>
      <c r="I35" s="60">
        <v>750827</v>
      </c>
      <c r="J35" s="25">
        <f>I35/W35</f>
        <v>0.0368944790979752</v>
      </c>
      <c r="K35" s="60">
        <v>320317</v>
      </c>
      <c r="L35" s="25">
        <f>K35/W35</f>
        <v>0.01573988263771298</v>
      </c>
      <c r="M35" s="60">
        <v>178768</v>
      </c>
      <c r="N35" s="25">
        <f>M35/W35</f>
        <v>0.008784383405747036</v>
      </c>
      <c r="O35" s="60">
        <v>909095</v>
      </c>
      <c r="P35" s="25">
        <f>O35/W35</f>
        <v>0.04467152416678378</v>
      </c>
      <c r="Q35" s="60">
        <v>142114</v>
      </c>
      <c r="R35" s="25">
        <f aca="true" t="shared" si="5" ref="R35:R40">Q35/W35</f>
        <v>0.006983262459301074</v>
      </c>
      <c r="S35" s="60">
        <v>264065</v>
      </c>
      <c r="T35" s="25">
        <f>S35/W35</f>
        <v>0.01297574624115385</v>
      </c>
      <c r="U35" s="60">
        <v>605296</v>
      </c>
      <c r="V35" s="64">
        <f t="shared" si="3"/>
        <v>0.029743310536365898</v>
      </c>
      <c r="W35" s="60">
        <f t="shared" si="4"/>
        <v>20350660</v>
      </c>
      <c r="X35" s="25">
        <f t="shared" si="2"/>
        <v>0.1309265327693796</v>
      </c>
      <c r="Y35" s="26" t="s">
        <v>39</v>
      </c>
    </row>
    <row r="36" spans="1:25" s="11" customFormat="1" ht="34.5" customHeight="1">
      <c r="A36" s="18" t="s">
        <v>46</v>
      </c>
      <c r="B36" s="59">
        <v>6247084</v>
      </c>
      <c r="C36" s="59">
        <v>2418828</v>
      </c>
      <c r="D36" s="59">
        <v>7653189</v>
      </c>
      <c r="E36" s="59">
        <v>16319101</v>
      </c>
      <c r="F36" s="21">
        <v>0.47864286128051353</v>
      </c>
      <c r="G36" s="59">
        <v>3511412</v>
      </c>
      <c r="H36" s="21">
        <f>G36/W36</f>
        <v>0.10299049480818401</v>
      </c>
      <c r="I36" s="59">
        <v>4336035</v>
      </c>
      <c r="J36" s="21">
        <f>I36/W36</f>
        <v>0.12717687077324</v>
      </c>
      <c r="K36" s="59">
        <v>563480</v>
      </c>
      <c r="L36" s="21">
        <f>K36/W36</f>
        <v>0.016526993703534512</v>
      </c>
      <c r="M36" s="59">
        <v>664124</v>
      </c>
      <c r="N36" s="21">
        <f>M36/W36</f>
        <v>0.01947890460418498</v>
      </c>
      <c r="O36" s="59">
        <v>6327533</v>
      </c>
      <c r="P36" s="21">
        <f>O36/W36</f>
        <v>0.1855879499714397</v>
      </c>
      <c r="Q36" s="59">
        <v>240959</v>
      </c>
      <c r="R36" s="21">
        <f t="shared" si="5"/>
        <v>0.0070673810531163</v>
      </c>
      <c r="S36" s="59">
        <v>733417</v>
      </c>
      <c r="T36" s="21">
        <f>S36/W36</f>
        <v>0.021511283703175215</v>
      </c>
      <c r="U36" s="59">
        <v>1398464</v>
      </c>
      <c r="V36" s="21">
        <f t="shared" si="3"/>
        <v>0.04101726010261178</v>
      </c>
      <c r="W36" s="59">
        <f t="shared" si="4"/>
        <v>34094525</v>
      </c>
      <c r="X36" s="21">
        <f t="shared" si="2"/>
        <v>0.21934806756483238</v>
      </c>
      <c r="Y36" s="22" t="s">
        <v>37</v>
      </c>
    </row>
    <row r="37" spans="1:25" s="11" customFormat="1" ht="34.5" customHeight="1">
      <c r="A37" s="23" t="s">
        <v>47</v>
      </c>
      <c r="B37" s="60">
        <v>5297064.403200301</v>
      </c>
      <c r="C37" s="60">
        <v>2037221.9892998394</v>
      </c>
      <c r="D37" s="60">
        <v>5291708</v>
      </c>
      <c r="E37" s="60">
        <v>12625994</v>
      </c>
      <c r="F37" s="25">
        <f>E37/W37</f>
        <v>0.6396300729195316</v>
      </c>
      <c r="G37" s="60">
        <v>1964266.9649999996</v>
      </c>
      <c r="H37" s="25">
        <f>G37/W37</f>
        <v>0.09950933146779388</v>
      </c>
      <c r="I37" s="60">
        <v>2356468.903999992</v>
      </c>
      <c r="J37" s="25">
        <f>I37/W37</f>
        <v>0.11937819524531086</v>
      </c>
      <c r="K37" s="60">
        <v>290717.505</v>
      </c>
      <c r="L37" s="25">
        <f>K37/W37</f>
        <v>0.014727684721071011</v>
      </c>
      <c r="M37" s="60">
        <v>131351.885</v>
      </c>
      <c r="N37" s="25">
        <f>M37/W37</f>
        <v>0.006654257540488925</v>
      </c>
      <c r="O37" s="60">
        <v>715190</v>
      </c>
      <c r="P37" s="25">
        <f>O37/W37</f>
        <v>0.036231367752219724</v>
      </c>
      <c r="Q37" s="60">
        <v>70017.435</v>
      </c>
      <c r="R37" s="25">
        <f t="shared" si="5"/>
        <v>0.0035470678233086883</v>
      </c>
      <c r="S37" s="60">
        <v>728384.2249999999</v>
      </c>
      <c r="T37" s="25">
        <f>S37/W37</f>
        <v>0.036899784282345326</v>
      </c>
      <c r="U37" s="60">
        <v>857134.37</v>
      </c>
      <c r="V37" s="64">
        <f t="shared" si="3"/>
        <v>0.04342223824793016</v>
      </c>
      <c r="W37" s="60">
        <f t="shared" si="4"/>
        <v>19739525.28899999</v>
      </c>
      <c r="X37" s="25">
        <f t="shared" si="2"/>
        <v>0.12699478073940867</v>
      </c>
      <c r="Y37" s="26" t="s">
        <v>35</v>
      </c>
    </row>
    <row r="38" spans="1:25" s="11" customFormat="1" ht="34.5" customHeight="1">
      <c r="A38" s="18" t="s">
        <v>48</v>
      </c>
      <c r="B38" s="59">
        <v>0</v>
      </c>
      <c r="C38" s="59">
        <v>0</v>
      </c>
      <c r="D38" s="59">
        <v>0</v>
      </c>
      <c r="E38" s="59">
        <v>0</v>
      </c>
      <c r="F38" s="21">
        <v>0</v>
      </c>
      <c r="G38" s="59">
        <v>0</v>
      </c>
      <c r="H38" s="21">
        <v>0</v>
      </c>
      <c r="I38" s="59">
        <v>0</v>
      </c>
      <c r="J38" s="21">
        <v>0</v>
      </c>
      <c r="K38" s="59">
        <v>0</v>
      </c>
      <c r="L38" s="21">
        <v>0</v>
      </c>
      <c r="M38" s="59">
        <v>0</v>
      </c>
      <c r="N38" s="21">
        <v>0</v>
      </c>
      <c r="O38" s="59">
        <v>0</v>
      </c>
      <c r="P38" s="21">
        <v>0</v>
      </c>
      <c r="Q38" s="59">
        <v>0</v>
      </c>
      <c r="R38" s="21">
        <f t="shared" si="5"/>
        <v>0</v>
      </c>
      <c r="S38" s="59">
        <v>0</v>
      </c>
      <c r="T38" s="21">
        <v>0</v>
      </c>
      <c r="U38" s="59">
        <v>236983</v>
      </c>
      <c r="V38" s="21">
        <f t="shared" si="3"/>
        <v>1</v>
      </c>
      <c r="W38" s="59">
        <f t="shared" si="4"/>
        <v>236983</v>
      </c>
      <c r="X38" s="21">
        <f>W38/$W$40</f>
        <v>0.0015246366710114504</v>
      </c>
      <c r="Y38" s="22" t="s">
        <v>40</v>
      </c>
    </row>
    <row r="39" spans="1:25" s="32" customFormat="1" ht="38.25" customHeight="1" thickBot="1">
      <c r="A39" s="67" t="s">
        <v>49</v>
      </c>
      <c r="B39" s="61">
        <v>0</v>
      </c>
      <c r="C39" s="61">
        <v>0</v>
      </c>
      <c r="D39" s="61">
        <v>0</v>
      </c>
      <c r="E39" s="61">
        <v>0</v>
      </c>
      <c r="F39" s="47">
        <v>0</v>
      </c>
      <c r="G39" s="61">
        <v>0</v>
      </c>
      <c r="H39" s="47">
        <v>0</v>
      </c>
      <c r="I39" s="61">
        <v>0</v>
      </c>
      <c r="J39" s="48">
        <v>0</v>
      </c>
      <c r="K39" s="61">
        <v>0</v>
      </c>
      <c r="L39" s="48">
        <v>0</v>
      </c>
      <c r="M39" s="61">
        <v>99624</v>
      </c>
      <c r="N39" s="37">
        <f>M39/W39</f>
        <v>1</v>
      </c>
      <c r="O39" s="61">
        <v>0</v>
      </c>
      <c r="P39" s="48">
        <v>0</v>
      </c>
      <c r="Q39" s="61">
        <v>0</v>
      </c>
      <c r="R39" s="48">
        <f t="shared" si="5"/>
        <v>0</v>
      </c>
      <c r="S39" s="61">
        <v>0</v>
      </c>
      <c r="T39" s="48">
        <v>0</v>
      </c>
      <c r="U39" s="61">
        <v>0</v>
      </c>
      <c r="V39" s="64">
        <f t="shared" si="3"/>
        <v>0</v>
      </c>
      <c r="W39" s="61">
        <f t="shared" si="4"/>
        <v>99624</v>
      </c>
      <c r="X39" s="48">
        <f>W39/$W$40</f>
        <v>0.0006409337535301889</v>
      </c>
      <c r="Y39" s="66" t="s">
        <v>41</v>
      </c>
    </row>
    <row r="40" spans="1:25" s="39" customFormat="1" ht="30" customHeight="1" thickBot="1">
      <c r="A40" s="33" t="s">
        <v>10</v>
      </c>
      <c r="B40" s="62">
        <f>SUM(B30:B39)</f>
        <v>37648632.47090129</v>
      </c>
      <c r="C40" s="62">
        <f aca="true" t="shared" si="6" ref="C40:X40">SUM(C30:C39)</f>
        <v>15600052.862360489</v>
      </c>
      <c r="D40" s="62">
        <f t="shared" si="6"/>
        <v>43127130.6248237</v>
      </c>
      <c r="E40" s="62">
        <f t="shared" si="6"/>
        <v>96375815.56558533</v>
      </c>
      <c r="F40" s="49">
        <f>E40/W40</f>
        <v>0.6200364693244982</v>
      </c>
      <c r="G40" s="62">
        <f t="shared" si="6"/>
        <v>14053654.965</v>
      </c>
      <c r="H40" s="49">
        <f>G40/W40</f>
        <v>0.09041457708519658</v>
      </c>
      <c r="I40" s="62">
        <f t="shared" si="6"/>
        <v>20770704.90399999</v>
      </c>
      <c r="J40" s="35">
        <f>I40/W40</f>
        <v>0.1336289032521141</v>
      </c>
      <c r="K40" s="62">
        <f t="shared" si="6"/>
        <v>2362093.505</v>
      </c>
      <c r="L40" s="35">
        <f>K40/W40</f>
        <v>0.015196593756011902</v>
      </c>
      <c r="M40" s="62">
        <f t="shared" si="6"/>
        <v>3153628.885</v>
      </c>
      <c r="N40" s="35">
        <f>M40/W40</f>
        <v>0.020288958468885752</v>
      </c>
      <c r="O40" s="62">
        <f t="shared" si="6"/>
        <v>11161556</v>
      </c>
      <c r="P40" s="35">
        <f>O40/W40</f>
        <v>0.07180817857461455</v>
      </c>
      <c r="Q40" s="62">
        <f t="shared" si="6"/>
        <v>895462.435</v>
      </c>
      <c r="R40" s="35">
        <f t="shared" si="5"/>
        <v>0.005760982289506874</v>
      </c>
      <c r="S40" s="62">
        <f t="shared" si="6"/>
        <v>3406142.2249999996</v>
      </c>
      <c r="T40" s="35">
        <f>S40/W40</f>
        <v>0.02191351001091021</v>
      </c>
      <c r="U40" s="62">
        <f t="shared" si="6"/>
        <v>3256662.37</v>
      </c>
      <c r="V40" s="65">
        <f t="shared" si="3"/>
        <v>0.020951827238262073</v>
      </c>
      <c r="W40" s="62">
        <f>SUM(W30:W39)</f>
        <v>155435720.8545853</v>
      </c>
      <c r="X40" s="49">
        <f t="shared" si="6"/>
        <v>1.0000000000000002</v>
      </c>
      <c r="Y40" s="38" t="s">
        <v>14</v>
      </c>
    </row>
    <row r="41" spans="1:24" s="11" customFormat="1" ht="15">
      <c r="A41" s="19"/>
      <c r="B41" s="19"/>
      <c r="C41" s="19"/>
      <c r="D41" s="19"/>
      <c r="E41" s="20"/>
      <c r="F41" s="20"/>
      <c r="G41" s="20"/>
      <c r="H41" s="20"/>
      <c r="I41" s="6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3"/>
      <c r="V41" s="20"/>
      <c r="W41" s="20"/>
      <c r="X41" s="20"/>
    </row>
    <row r="42" spans="1:25" s="11" customFormat="1" ht="15.75">
      <c r="A42" s="93" t="s">
        <v>58</v>
      </c>
      <c r="B42" s="93"/>
      <c r="C42" s="93"/>
      <c r="D42" s="93"/>
      <c r="E42" s="93"/>
      <c r="F42" s="9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94" t="s">
        <v>61</v>
      </c>
      <c r="X42" s="94"/>
      <c r="Y42" s="94"/>
    </row>
    <row r="43" spans="1:25" s="11" customFormat="1" ht="15.75">
      <c r="A43" s="93" t="s">
        <v>30</v>
      </c>
      <c r="B43" s="93"/>
      <c r="C43" s="93"/>
      <c r="D43" s="93"/>
      <c r="E43" s="93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4"/>
      <c r="X43" s="14"/>
      <c r="Y43" s="14" t="s">
        <v>38</v>
      </c>
    </row>
    <row r="44" spans="1:25" s="11" customFormat="1" ht="15.75" thickBot="1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51"/>
      <c r="W44" s="50"/>
      <c r="X44" s="16"/>
      <c r="Y44" s="17"/>
    </row>
    <row r="45" spans="1:25" s="11" customFormat="1" ht="12.75" customHeight="1">
      <c r="A45" s="101" t="s">
        <v>0</v>
      </c>
      <c r="B45" s="98" t="s">
        <v>1</v>
      </c>
      <c r="C45" s="98"/>
      <c r="D45" s="98"/>
      <c r="E45" s="98"/>
      <c r="F45" s="98"/>
      <c r="G45" s="98" t="s">
        <v>2</v>
      </c>
      <c r="H45" s="98"/>
      <c r="I45" s="98" t="s">
        <v>3</v>
      </c>
      <c r="J45" s="98"/>
      <c r="K45" s="98" t="s">
        <v>4</v>
      </c>
      <c r="L45" s="98"/>
      <c r="M45" s="98" t="s">
        <v>5</v>
      </c>
      <c r="N45" s="98"/>
      <c r="O45" s="98" t="s">
        <v>6</v>
      </c>
      <c r="P45" s="98"/>
      <c r="Q45" s="98" t="s">
        <v>7</v>
      </c>
      <c r="R45" s="98"/>
      <c r="S45" s="98" t="s">
        <v>8</v>
      </c>
      <c r="T45" s="98"/>
      <c r="U45" s="98" t="s">
        <v>9</v>
      </c>
      <c r="V45" s="98"/>
      <c r="W45" s="98" t="s">
        <v>10</v>
      </c>
      <c r="X45" s="98"/>
      <c r="Y45" s="99" t="s">
        <v>36</v>
      </c>
    </row>
    <row r="46" spans="1:25" s="11" customFormat="1" ht="12.75" customHeight="1" thickBot="1">
      <c r="A46" s="102"/>
      <c r="B46" s="97" t="s">
        <v>23</v>
      </c>
      <c r="C46" s="97"/>
      <c r="D46" s="97"/>
      <c r="E46" s="97"/>
      <c r="F46" s="97"/>
      <c r="G46" s="97" t="s">
        <v>15</v>
      </c>
      <c r="H46" s="97"/>
      <c r="I46" s="97" t="s">
        <v>16</v>
      </c>
      <c r="J46" s="97"/>
      <c r="K46" s="97" t="s">
        <v>17</v>
      </c>
      <c r="L46" s="97"/>
      <c r="M46" s="97" t="s">
        <v>18</v>
      </c>
      <c r="N46" s="97"/>
      <c r="O46" s="97" t="s">
        <v>19</v>
      </c>
      <c r="P46" s="97"/>
      <c r="Q46" s="97" t="s">
        <v>20</v>
      </c>
      <c r="R46" s="97"/>
      <c r="S46" s="97" t="s">
        <v>21</v>
      </c>
      <c r="T46" s="97"/>
      <c r="U46" s="97" t="s">
        <v>22</v>
      </c>
      <c r="V46" s="97"/>
      <c r="W46" s="97" t="s">
        <v>14</v>
      </c>
      <c r="X46" s="97"/>
      <c r="Y46" s="100"/>
    </row>
    <row r="47" spans="1:25" s="11" customFormat="1" ht="22.5" customHeight="1">
      <c r="A47" s="6"/>
      <c r="B47" s="95" t="s">
        <v>64</v>
      </c>
      <c r="C47" s="95"/>
      <c r="D47" s="9" t="s">
        <v>52</v>
      </c>
      <c r="E47" s="8" t="s">
        <v>52</v>
      </c>
      <c r="F47" s="96" t="s">
        <v>62</v>
      </c>
      <c r="G47" s="92" t="s">
        <v>12</v>
      </c>
      <c r="H47" s="92" t="s">
        <v>27</v>
      </c>
      <c r="I47" s="92" t="s">
        <v>12</v>
      </c>
      <c r="J47" s="92" t="s">
        <v>27</v>
      </c>
      <c r="K47" s="92" t="s">
        <v>12</v>
      </c>
      <c r="L47" s="92" t="s">
        <v>27</v>
      </c>
      <c r="M47" s="92" t="s">
        <v>12</v>
      </c>
      <c r="N47" s="92" t="s">
        <v>27</v>
      </c>
      <c r="O47" s="92" t="s">
        <v>12</v>
      </c>
      <c r="P47" s="92" t="s">
        <v>27</v>
      </c>
      <c r="Q47" s="92" t="s">
        <v>12</v>
      </c>
      <c r="R47" s="92" t="s">
        <v>27</v>
      </c>
      <c r="S47" s="92" t="s">
        <v>12</v>
      </c>
      <c r="T47" s="92" t="s">
        <v>27</v>
      </c>
      <c r="U47" s="92" t="s">
        <v>12</v>
      </c>
      <c r="V47" s="92" t="s">
        <v>27</v>
      </c>
      <c r="W47" s="92" t="s">
        <v>12</v>
      </c>
      <c r="X47" s="92" t="s">
        <v>28</v>
      </c>
      <c r="Y47" s="8"/>
    </row>
    <row r="48" spans="1:25" s="11" customFormat="1" ht="22.5" customHeight="1">
      <c r="A48" s="7"/>
      <c r="B48" s="57" t="s">
        <v>63</v>
      </c>
      <c r="C48" s="58" t="s">
        <v>53</v>
      </c>
      <c r="D48" s="10" t="s">
        <v>54</v>
      </c>
      <c r="E48" s="8" t="s">
        <v>55</v>
      </c>
      <c r="F48" s="96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8"/>
    </row>
    <row r="49" spans="1:25" s="11" customFormat="1" ht="38.25" customHeight="1" thickBot="1">
      <c r="A49" s="3" t="s">
        <v>11</v>
      </c>
      <c r="B49" s="4" t="s">
        <v>24</v>
      </c>
      <c r="C49" s="4" t="s">
        <v>24</v>
      </c>
      <c r="D49" s="4" t="s">
        <v>24</v>
      </c>
      <c r="E49" s="4" t="s">
        <v>24</v>
      </c>
      <c r="F49" s="4" t="s">
        <v>26</v>
      </c>
      <c r="G49" s="4" t="s">
        <v>24</v>
      </c>
      <c r="H49" s="4" t="s">
        <v>26</v>
      </c>
      <c r="I49" s="4" t="s">
        <v>24</v>
      </c>
      <c r="J49" s="4" t="s">
        <v>26</v>
      </c>
      <c r="K49" s="4" t="s">
        <v>24</v>
      </c>
      <c r="L49" s="4" t="s">
        <v>26</v>
      </c>
      <c r="M49" s="4" t="s">
        <v>24</v>
      </c>
      <c r="N49" s="4" t="s">
        <v>26</v>
      </c>
      <c r="O49" s="4" t="s">
        <v>24</v>
      </c>
      <c r="P49" s="4" t="s">
        <v>26</v>
      </c>
      <c r="Q49" s="4" t="s">
        <v>24</v>
      </c>
      <c r="R49" s="4" t="s">
        <v>26</v>
      </c>
      <c r="S49" s="4" t="s">
        <v>24</v>
      </c>
      <c r="T49" s="4" t="s">
        <v>26</v>
      </c>
      <c r="U49" s="4" t="s">
        <v>24</v>
      </c>
      <c r="V49" s="4" t="s">
        <v>26</v>
      </c>
      <c r="W49" s="4" t="s">
        <v>24</v>
      </c>
      <c r="X49" s="4" t="s">
        <v>29</v>
      </c>
      <c r="Y49" s="5" t="s">
        <v>25</v>
      </c>
    </row>
    <row r="50" spans="1:25" s="11" customFormat="1" ht="38.25" customHeight="1">
      <c r="A50" s="18" t="s">
        <v>42</v>
      </c>
      <c r="B50" s="59">
        <v>6364535</v>
      </c>
      <c r="C50" s="59">
        <v>2797966</v>
      </c>
      <c r="D50" s="59">
        <v>7273007</v>
      </c>
      <c r="E50" s="59">
        <v>16435508</v>
      </c>
      <c r="F50" s="69">
        <f>E50/W50</f>
        <v>0.7393157445050543</v>
      </c>
      <c r="G50" s="59">
        <v>1614669</v>
      </c>
      <c r="H50" s="21">
        <f>G50/W50</f>
        <v>0.07263238920660266</v>
      </c>
      <c r="I50" s="59">
        <v>2348377</v>
      </c>
      <c r="J50" s="21">
        <f>I50/W50</f>
        <v>0.10563665510877704</v>
      </c>
      <c r="K50" s="59">
        <v>262768.2</v>
      </c>
      <c r="L50" s="21">
        <f aca="true" t="shared" si="7" ref="L50:L59">K50/W50</f>
        <v>0.011820058583844991</v>
      </c>
      <c r="M50" s="59">
        <v>200824</v>
      </c>
      <c r="N50" s="21">
        <f>M50/W50</f>
        <v>0.009033632856038464</v>
      </c>
      <c r="O50" s="59">
        <v>795031</v>
      </c>
      <c r="P50" s="21">
        <f>O50/W50</f>
        <v>0.03576274829287892</v>
      </c>
      <c r="Q50" s="59">
        <v>270136</v>
      </c>
      <c r="R50" s="21">
        <f aca="true" t="shared" si="8" ref="R50:R57">Q50/W50</f>
        <v>0.012151483115557934</v>
      </c>
      <c r="S50" s="59">
        <v>303389</v>
      </c>
      <c r="T50" s="21">
        <f aca="true" t="shared" si="9" ref="T50:T57">S50/W50</f>
        <v>0.01364729732781268</v>
      </c>
      <c r="U50" s="59">
        <v>0</v>
      </c>
      <c r="V50" s="21">
        <f aca="true" t="shared" si="10" ref="V50:V58">U50/W50</f>
        <v>0</v>
      </c>
      <c r="W50" s="59">
        <v>22230702</v>
      </c>
      <c r="X50" s="69">
        <f>W50/$W$60</f>
        <v>0.09615080325465131</v>
      </c>
      <c r="Y50" s="22" t="s">
        <v>31</v>
      </c>
    </row>
    <row r="51" spans="1:25" s="11" customFormat="1" ht="38.25" customHeight="1">
      <c r="A51" s="23" t="s">
        <v>13</v>
      </c>
      <c r="B51" s="60">
        <v>4680401.842256764</v>
      </c>
      <c r="C51" s="60">
        <v>1523639.3206678182</v>
      </c>
      <c r="D51" s="60">
        <v>3874115.7167530213</v>
      </c>
      <c r="E51" s="60">
        <v>10078156.879677603</v>
      </c>
      <c r="F51" s="70">
        <f>E51/W51</f>
        <v>0.8083405340882973</v>
      </c>
      <c r="G51" s="60">
        <v>771859</v>
      </c>
      <c r="H51" s="25">
        <f aca="true" t="shared" si="11" ref="H51:H59">G51/W51</f>
        <v>0.06190863307148859</v>
      </c>
      <c r="I51" s="60">
        <v>1167307</v>
      </c>
      <c r="J51" s="25">
        <f>I51/W51</f>
        <v>0.09362640164172488</v>
      </c>
      <c r="K51" s="60">
        <v>112684.3</v>
      </c>
      <c r="L51" s="25">
        <f t="shared" si="7"/>
        <v>0.009038089834565046</v>
      </c>
      <c r="M51" s="60">
        <v>55667</v>
      </c>
      <c r="N51" s="25">
        <f>M51/W51</f>
        <v>0.0044648930402969396</v>
      </c>
      <c r="O51" s="60">
        <v>88295</v>
      </c>
      <c r="P51" s="25">
        <f>O51/W51</f>
        <v>0.007081892880755533</v>
      </c>
      <c r="Q51" s="60">
        <v>11634</v>
      </c>
      <c r="R51" s="25">
        <f t="shared" si="8"/>
        <v>0.0009331303219288733</v>
      </c>
      <c r="S51" s="60">
        <v>182109</v>
      </c>
      <c r="T51" s="25">
        <f t="shared" si="9"/>
        <v>0.014606449183096544</v>
      </c>
      <c r="U51" s="60">
        <v>0</v>
      </c>
      <c r="V51" s="25">
        <f t="shared" si="10"/>
        <v>0</v>
      </c>
      <c r="W51" s="60">
        <v>12467711.879677603</v>
      </c>
      <c r="X51" s="70">
        <f>W51/$W$60</f>
        <v>0.053924545971537924</v>
      </c>
      <c r="Y51" s="26" t="s">
        <v>32</v>
      </c>
    </row>
    <row r="52" spans="1:25" s="11" customFormat="1" ht="38.25" customHeight="1">
      <c r="A52" s="18" t="s">
        <v>43</v>
      </c>
      <c r="B52" s="59">
        <v>7922521.65</v>
      </c>
      <c r="C52" s="59">
        <v>4569126.59</v>
      </c>
      <c r="D52" s="59">
        <v>12601993.899999999</v>
      </c>
      <c r="E52" s="59">
        <v>25093642.14</v>
      </c>
      <c r="F52" s="69">
        <f aca="true" t="shared" si="12" ref="F52:F57">E52/W52</f>
        <v>0.579688363712664</v>
      </c>
      <c r="G52" s="59">
        <v>3669626</v>
      </c>
      <c r="H52" s="21">
        <f t="shared" si="11"/>
        <v>0.08477205020735377</v>
      </c>
      <c r="I52" s="59">
        <v>7715487</v>
      </c>
      <c r="J52" s="21">
        <f aca="true" t="shared" si="13" ref="J52:J57">I52/W52</f>
        <v>0.17823550719833173</v>
      </c>
      <c r="K52" s="59">
        <v>845863</v>
      </c>
      <c r="L52" s="21">
        <f t="shared" si="7"/>
        <v>0.019540285768779402</v>
      </c>
      <c r="M52" s="59">
        <v>1943611</v>
      </c>
      <c r="N52" s="21">
        <f aca="true" t="shared" si="14" ref="N52:N57">M52/W52</f>
        <v>0.044899368294089116</v>
      </c>
      <c r="O52" s="59">
        <v>2777833</v>
      </c>
      <c r="P52" s="21">
        <f aca="true" t="shared" si="15" ref="P52:P57">O52/W52</f>
        <v>0.0641707352584825</v>
      </c>
      <c r="Q52" s="59">
        <v>210088</v>
      </c>
      <c r="R52" s="21">
        <f t="shared" si="8"/>
        <v>0.0048532440319429115</v>
      </c>
      <c r="S52" s="59">
        <v>1018109</v>
      </c>
      <c r="T52" s="21">
        <f t="shared" si="9"/>
        <v>0.023519341552670145</v>
      </c>
      <c r="U52" s="59">
        <v>13900</v>
      </c>
      <c r="V52" s="21">
        <f t="shared" si="10"/>
        <v>0.00032110397568640986</v>
      </c>
      <c r="W52" s="59">
        <v>43288159.14</v>
      </c>
      <c r="X52" s="69">
        <f aca="true" t="shared" si="16" ref="X52:X59">W52/$W$60</f>
        <v>0.18722716325944974</v>
      </c>
      <c r="Y52" s="22" t="s">
        <v>33</v>
      </c>
    </row>
    <row r="53" spans="1:25" s="11" customFormat="1" ht="38.25" customHeight="1">
      <c r="A53" s="23" t="s">
        <v>44</v>
      </c>
      <c r="B53" s="60">
        <v>8456555</v>
      </c>
      <c r="C53" s="60">
        <v>3231695</v>
      </c>
      <c r="D53" s="60">
        <v>7557969</v>
      </c>
      <c r="E53" s="60">
        <v>19246219</v>
      </c>
      <c r="F53" s="70">
        <f t="shared" si="12"/>
        <v>0.7782227480582055</v>
      </c>
      <c r="G53" s="60">
        <v>1578129</v>
      </c>
      <c r="H53" s="25">
        <f t="shared" si="11"/>
        <v>0.06381180049807954</v>
      </c>
      <c r="I53" s="60">
        <v>2073123</v>
      </c>
      <c r="J53" s="25">
        <f t="shared" si="13"/>
        <v>0.08382693131168627</v>
      </c>
      <c r="K53" s="60">
        <v>249763</v>
      </c>
      <c r="L53" s="25">
        <f t="shared" si="7"/>
        <v>0.010099191338478565</v>
      </c>
      <c r="M53" s="60">
        <v>581586</v>
      </c>
      <c r="N53" s="25">
        <f t="shared" si="14"/>
        <v>0.023516486804612352</v>
      </c>
      <c r="O53" s="60">
        <v>411555</v>
      </c>
      <c r="P53" s="25">
        <f t="shared" si="15"/>
        <v>0.016641266686048557</v>
      </c>
      <c r="Q53" s="60">
        <v>40748</v>
      </c>
      <c r="R53" s="25">
        <f t="shared" si="8"/>
        <v>0.0016476493662404943</v>
      </c>
      <c r="S53" s="60">
        <v>549867</v>
      </c>
      <c r="T53" s="25">
        <f t="shared" si="9"/>
        <v>0.022233925936648715</v>
      </c>
      <c r="U53" s="60">
        <v>0</v>
      </c>
      <c r="V53" s="25">
        <f t="shared" si="10"/>
        <v>0</v>
      </c>
      <c r="W53" s="60">
        <v>24730990</v>
      </c>
      <c r="X53" s="70">
        <f t="shared" si="16"/>
        <v>0.10696488818853983</v>
      </c>
      <c r="Y53" s="26" t="s">
        <v>34</v>
      </c>
    </row>
    <row r="54" spans="1:25" s="11" customFormat="1" ht="38.25" customHeight="1">
      <c r="A54" s="18" t="s">
        <v>50</v>
      </c>
      <c r="B54" s="59">
        <v>4836535</v>
      </c>
      <c r="C54" s="59">
        <v>2222507</v>
      </c>
      <c r="D54" s="59">
        <v>6053530</v>
      </c>
      <c r="E54" s="59">
        <v>13112572</v>
      </c>
      <c r="F54" s="69">
        <f t="shared" si="12"/>
        <v>0.5739392522832699</v>
      </c>
      <c r="G54" s="59">
        <v>1820737</v>
      </c>
      <c r="H54" s="21">
        <f t="shared" si="11"/>
        <v>0.07969393284433321</v>
      </c>
      <c r="I54" s="59">
        <v>6426936</v>
      </c>
      <c r="J54" s="21">
        <f t="shared" si="13"/>
        <v>0.2813079571507733</v>
      </c>
      <c r="K54" s="59">
        <v>271779.25</v>
      </c>
      <c r="L54" s="21">
        <f t="shared" si="7"/>
        <v>0.011895818725045543</v>
      </c>
      <c r="M54" s="59">
        <v>91684</v>
      </c>
      <c r="N54" s="21">
        <f t="shared" si="14"/>
        <v>0.004013022495231242</v>
      </c>
      <c r="O54" s="59">
        <v>475876</v>
      </c>
      <c r="P54" s="21">
        <f t="shared" si="15"/>
        <v>0.020829164226480765</v>
      </c>
      <c r="Q54" s="59">
        <v>91345</v>
      </c>
      <c r="R54" s="21">
        <f t="shared" si="8"/>
        <v>0.003998184414149664</v>
      </c>
      <c r="S54" s="59">
        <v>246604</v>
      </c>
      <c r="T54" s="21">
        <f t="shared" si="9"/>
        <v>0.010793894239060308</v>
      </c>
      <c r="U54" s="59">
        <v>309087</v>
      </c>
      <c r="V54" s="21">
        <f t="shared" si="10"/>
        <v>0.01352878456419374</v>
      </c>
      <c r="W54" s="59">
        <v>22846620</v>
      </c>
      <c r="X54" s="69">
        <f t="shared" si="16"/>
        <v>0.09881473219576159</v>
      </c>
      <c r="Y54" s="22" t="s">
        <v>51</v>
      </c>
    </row>
    <row r="55" spans="1:25" s="11" customFormat="1" ht="38.25" customHeight="1">
      <c r="A55" s="23" t="s">
        <v>45</v>
      </c>
      <c r="B55" s="60">
        <v>9813110</v>
      </c>
      <c r="C55" s="60">
        <v>3762076</v>
      </c>
      <c r="D55" s="60">
        <v>10684902</v>
      </c>
      <c r="E55" s="60">
        <v>24260088</v>
      </c>
      <c r="F55" s="70">
        <f t="shared" si="12"/>
        <v>0.7933134837819975</v>
      </c>
      <c r="G55" s="60">
        <v>2423287</v>
      </c>
      <c r="H55" s="25">
        <f t="shared" si="11"/>
        <v>0.07924234455265064</v>
      </c>
      <c r="I55" s="60">
        <v>851017</v>
      </c>
      <c r="J55" s="25">
        <f t="shared" si="13"/>
        <v>0.02782855779532639</v>
      </c>
      <c r="K55" s="60">
        <v>422095.25</v>
      </c>
      <c r="L55" s="25">
        <f t="shared" si="7"/>
        <v>0.013802664411824605</v>
      </c>
      <c r="M55" s="60">
        <v>208190</v>
      </c>
      <c r="N55" s="25">
        <f t="shared" si="14"/>
        <v>0.006807886854679754</v>
      </c>
      <c r="O55" s="60">
        <v>1134275</v>
      </c>
      <c r="P55" s="25">
        <f t="shared" si="15"/>
        <v>0.037091194880118535</v>
      </c>
      <c r="Q55" s="60">
        <v>166350</v>
      </c>
      <c r="R55" s="25">
        <f t="shared" si="8"/>
        <v>0.005439704012085005</v>
      </c>
      <c r="S55" s="60">
        <v>390991</v>
      </c>
      <c r="T55" s="25">
        <f t="shared" si="9"/>
        <v>0.012785544402699899</v>
      </c>
      <c r="U55" s="60">
        <v>724415</v>
      </c>
      <c r="V55" s="25">
        <f t="shared" si="10"/>
        <v>0.023688627483706395</v>
      </c>
      <c r="W55" s="60">
        <v>30580708</v>
      </c>
      <c r="X55" s="70">
        <f t="shared" si="16"/>
        <v>0.13226571245010352</v>
      </c>
      <c r="Y55" s="26" t="s">
        <v>39</v>
      </c>
    </row>
    <row r="56" spans="1:25" s="11" customFormat="1" ht="38.25" customHeight="1">
      <c r="A56" s="18" t="s">
        <v>46</v>
      </c>
      <c r="B56" s="59">
        <v>9553397.48</v>
      </c>
      <c r="C56" s="59">
        <v>3672894.31</v>
      </c>
      <c r="D56" s="59">
        <f>11579564.46+193.75</f>
        <v>11579758.21</v>
      </c>
      <c r="E56" s="59">
        <v>24806050</v>
      </c>
      <c r="F56" s="69">
        <f t="shared" si="12"/>
        <v>0.5512610260224875</v>
      </c>
      <c r="G56" s="59">
        <v>4399912</v>
      </c>
      <c r="H56" s="21">
        <f t="shared" si="11"/>
        <v>0.09777856625817713</v>
      </c>
      <c r="I56" s="59">
        <v>4678321.64</v>
      </c>
      <c r="J56" s="21">
        <f t="shared" si="13"/>
        <v>0.1039656207791892</v>
      </c>
      <c r="K56" s="59">
        <v>707746</v>
      </c>
      <c r="L56" s="21">
        <f t="shared" si="7"/>
        <v>0.015728130279641917</v>
      </c>
      <c r="M56" s="59">
        <v>773473.19</v>
      </c>
      <c r="N56" s="21">
        <f t="shared" si="14"/>
        <v>0.01718877549308682</v>
      </c>
      <c r="O56" s="59">
        <v>6668946</v>
      </c>
      <c r="P56" s="21">
        <f t="shared" si="15"/>
        <v>0.1482029591349112</v>
      </c>
      <c r="Q56" s="59">
        <v>292538.24</v>
      </c>
      <c r="R56" s="21">
        <f t="shared" si="8"/>
        <v>0.006501032221301363</v>
      </c>
      <c r="S56" s="59">
        <v>822062.06</v>
      </c>
      <c r="T56" s="21">
        <f t="shared" si="9"/>
        <v>0.018268558462542793</v>
      </c>
      <c r="U56" s="59">
        <v>1849688</v>
      </c>
      <c r="V56" s="21">
        <f t="shared" si="10"/>
        <v>0.04110533134866223</v>
      </c>
      <c r="W56" s="59">
        <f>U56+S56+Q56+O56+M56+K56+I56+G56+E56</f>
        <v>44998737.129999995</v>
      </c>
      <c r="X56" s="69">
        <f t="shared" si="16"/>
        <v>0.19462564522228773</v>
      </c>
      <c r="Y56" s="22" t="s">
        <v>37</v>
      </c>
    </row>
    <row r="57" spans="1:25" s="11" customFormat="1" ht="38.25" customHeight="1">
      <c r="A57" s="23" t="s">
        <v>47</v>
      </c>
      <c r="B57" s="60">
        <v>8265207</v>
      </c>
      <c r="C57" s="60">
        <v>3074086</v>
      </c>
      <c r="D57" s="60">
        <v>8454855</v>
      </c>
      <c r="E57" s="60">
        <v>19794148</v>
      </c>
      <c r="F57" s="70">
        <f t="shared" si="12"/>
        <v>0.6697302236257632</v>
      </c>
      <c r="G57" s="60">
        <v>2675567</v>
      </c>
      <c r="H57" s="25">
        <f t="shared" si="11"/>
        <v>0.09052716415153167</v>
      </c>
      <c r="I57" s="60">
        <v>2855097</v>
      </c>
      <c r="J57" s="25">
        <f t="shared" si="13"/>
        <v>0.09660151840247157</v>
      </c>
      <c r="K57" s="60">
        <v>403746</v>
      </c>
      <c r="L57" s="25">
        <f t="shared" si="7"/>
        <v>0.013660648534506633</v>
      </c>
      <c r="M57" s="60">
        <v>185617</v>
      </c>
      <c r="N57" s="25">
        <f t="shared" si="14"/>
        <v>0.006280306427876728</v>
      </c>
      <c r="O57" s="60">
        <v>912738</v>
      </c>
      <c r="P57" s="25">
        <f t="shared" si="15"/>
        <v>0.03088227009577436</v>
      </c>
      <c r="Q57" s="60">
        <v>99627</v>
      </c>
      <c r="R57" s="25">
        <f t="shared" si="8"/>
        <v>0.0033708555169519754</v>
      </c>
      <c r="S57" s="60">
        <v>1107626</v>
      </c>
      <c r="T57" s="25">
        <f t="shared" si="9"/>
        <v>0.03747625857267055</v>
      </c>
      <c r="U57" s="60">
        <v>1521239</v>
      </c>
      <c r="V57" s="25">
        <f t="shared" si="10"/>
        <v>0.051470754672453316</v>
      </c>
      <c r="W57" s="60">
        <v>29555405</v>
      </c>
      <c r="X57" s="70">
        <f t="shared" si="16"/>
        <v>0.12783113782311226</v>
      </c>
      <c r="Y57" s="26" t="s">
        <v>35</v>
      </c>
    </row>
    <row r="58" spans="1:25" s="11" customFormat="1" ht="38.25" customHeight="1">
      <c r="A58" s="18" t="s">
        <v>48</v>
      </c>
      <c r="B58" s="59">
        <v>0</v>
      </c>
      <c r="C58" s="59">
        <v>0</v>
      </c>
      <c r="D58" s="59">
        <v>0</v>
      </c>
      <c r="E58" s="59">
        <v>0</v>
      </c>
      <c r="F58" s="69">
        <f>E58/W58</f>
        <v>0</v>
      </c>
      <c r="G58" s="59">
        <v>0</v>
      </c>
      <c r="H58" s="21">
        <f t="shared" si="11"/>
        <v>0</v>
      </c>
      <c r="I58" s="59">
        <v>0</v>
      </c>
      <c r="J58" s="21">
        <f>I58/W58</f>
        <v>0</v>
      </c>
      <c r="K58" s="59">
        <v>0</v>
      </c>
      <c r="L58" s="71">
        <f t="shared" si="7"/>
        <v>0</v>
      </c>
      <c r="M58" s="59">
        <v>0</v>
      </c>
      <c r="N58" s="21">
        <f>M58/W58</f>
        <v>0</v>
      </c>
      <c r="O58" s="59">
        <v>0</v>
      </c>
      <c r="P58" s="21">
        <f>O58/W58</f>
        <v>0</v>
      </c>
      <c r="Q58" s="59">
        <v>0</v>
      </c>
      <c r="R58" s="21">
        <f>Q58/W58</f>
        <v>0</v>
      </c>
      <c r="S58" s="59">
        <v>0</v>
      </c>
      <c r="T58" s="21">
        <f>S58/W58</f>
        <v>0</v>
      </c>
      <c r="U58" s="59">
        <v>362596.45</v>
      </c>
      <c r="V58" s="21">
        <f t="shared" si="10"/>
        <v>1</v>
      </c>
      <c r="W58" s="59">
        <f>U58</f>
        <v>362596.45</v>
      </c>
      <c r="X58" s="69">
        <f t="shared" si="16"/>
        <v>0.0015682788570862498</v>
      </c>
      <c r="Y58" s="22" t="s">
        <v>40</v>
      </c>
    </row>
    <row r="59" spans="1:25" s="11" customFormat="1" ht="38.25" customHeight="1" thickBot="1">
      <c r="A59" s="23" t="s">
        <v>49</v>
      </c>
      <c r="B59" s="72">
        <v>0</v>
      </c>
      <c r="C59" s="72">
        <v>0</v>
      </c>
      <c r="D59" s="72">
        <v>0</v>
      </c>
      <c r="E59" s="72">
        <v>0</v>
      </c>
      <c r="F59" s="70">
        <f>E59/W59</f>
        <v>0</v>
      </c>
      <c r="G59" s="72">
        <v>0</v>
      </c>
      <c r="H59" s="25">
        <f t="shared" si="11"/>
        <v>0</v>
      </c>
      <c r="I59" s="72">
        <v>0</v>
      </c>
      <c r="J59" s="25">
        <f>I59/W59</f>
        <v>0</v>
      </c>
      <c r="K59" s="72">
        <v>0</v>
      </c>
      <c r="L59" s="25">
        <f t="shared" si="7"/>
        <v>0</v>
      </c>
      <c r="M59" s="72">
        <v>144988</v>
      </c>
      <c r="N59" s="73">
        <f>M59/W59</f>
        <v>1</v>
      </c>
      <c r="O59" s="72">
        <v>0</v>
      </c>
      <c r="P59" s="73">
        <f>O59/W59</f>
        <v>0</v>
      </c>
      <c r="Q59" s="72">
        <v>0</v>
      </c>
      <c r="R59" s="73">
        <f>Q59/W59</f>
        <v>0</v>
      </c>
      <c r="S59" s="72">
        <v>0</v>
      </c>
      <c r="T59" s="73">
        <f>S59/W59</f>
        <v>0</v>
      </c>
      <c r="U59" s="72">
        <v>0</v>
      </c>
      <c r="V59" s="73">
        <f>U59/W59</f>
        <v>0</v>
      </c>
      <c r="W59" s="72">
        <f>M59</f>
        <v>144988</v>
      </c>
      <c r="X59" s="74">
        <f t="shared" si="16"/>
        <v>0.0006270927774698875</v>
      </c>
      <c r="Y59" s="75" t="s">
        <v>41</v>
      </c>
    </row>
    <row r="60" spans="1:25" s="11" customFormat="1" ht="31.5" customHeight="1" thickBot="1">
      <c r="A60" s="33" t="s">
        <v>10</v>
      </c>
      <c r="B60" s="68">
        <f>SUM(B50:B59)</f>
        <v>59892262.972256765</v>
      </c>
      <c r="C60" s="68">
        <f>SUM(C50:C59)</f>
        <v>24853990.220667817</v>
      </c>
      <c r="D60" s="68">
        <f>SUM(D50:D59)</f>
        <v>68080130.82675302</v>
      </c>
      <c r="E60" s="68">
        <f>SUM(E50:E59)</f>
        <v>152826384.0196776</v>
      </c>
      <c r="F60" s="35">
        <f>E60/W60</f>
        <v>0.6609948521641741</v>
      </c>
      <c r="G60" s="68">
        <f>SUM(G50:G59)</f>
        <v>18953786</v>
      </c>
      <c r="H60" s="35">
        <f>G60/W60</f>
        <v>0.08197769681842546</v>
      </c>
      <c r="I60" s="68">
        <f>SUM(I50:I59)</f>
        <v>28115665.64</v>
      </c>
      <c r="J60" s="35">
        <f>I60/W60</f>
        <v>0.12160406969267996</v>
      </c>
      <c r="K60" s="68">
        <f>SUM(K50:K59)</f>
        <v>3276445</v>
      </c>
      <c r="L60" s="35">
        <f>K60/W60</f>
        <v>0.014171069297302712</v>
      </c>
      <c r="M60" s="68">
        <f>SUM(M50:M59)</f>
        <v>4185640.19</v>
      </c>
      <c r="N60" s="35">
        <f>M60/W60</f>
        <v>0.018103461888133415</v>
      </c>
      <c r="O60" s="68">
        <f>SUM(O50:O59)</f>
        <v>13264549</v>
      </c>
      <c r="P60" s="35">
        <f>O60/W60</f>
        <v>0.057370974662009404</v>
      </c>
      <c r="Q60" s="68">
        <f>SUM(Q50:Q59)</f>
        <v>1182466.24</v>
      </c>
      <c r="R60" s="35">
        <f>Q60/W60</f>
        <v>0.005114326969859399</v>
      </c>
      <c r="S60" s="68">
        <f>SUM(S50:S59)</f>
        <v>4620757.0600000005</v>
      </c>
      <c r="T60" s="35">
        <f>S60/W60</f>
        <v>0.01998540140404028</v>
      </c>
      <c r="U60" s="68">
        <f>SUM(U50:U59)</f>
        <v>4780925.45</v>
      </c>
      <c r="V60" s="35">
        <f>U60/W60</f>
        <v>0.02067815142851113</v>
      </c>
      <c r="W60" s="68">
        <f>SUM(W50:W59)</f>
        <v>231206617.5996776</v>
      </c>
      <c r="X60" s="35">
        <f>SUM(X50:X59)</f>
        <v>1.0000000000000002</v>
      </c>
      <c r="Y60" s="36" t="s">
        <v>14</v>
      </c>
    </row>
    <row r="61" spans="1:24" s="11" customFormat="1" ht="15">
      <c r="A61" s="19"/>
      <c r="B61" s="19"/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5" s="11" customFormat="1" ht="15.75">
      <c r="A62" s="93" t="s">
        <v>65</v>
      </c>
      <c r="B62" s="93"/>
      <c r="C62" s="93"/>
      <c r="D62" s="93"/>
      <c r="E62" s="93"/>
      <c r="F62" s="9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94" t="s">
        <v>66</v>
      </c>
      <c r="X62" s="94"/>
      <c r="Y62" s="94"/>
    </row>
    <row r="63" spans="1:25" s="11" customFormat="1" ht="15.75">
      <c r="A63" s="93" t="s">
        <v>30</v>
      </c>
      <c r="B63" s="93"/>
      <c r="C63" s="93"/>
      <c r="D63" s="93"/>
      <c r="E63" s="93"/>
      <c r="F63" s="5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54"/>
      <c r="X63" s="54"/>
      <c r="Y63" s="54" t="s">
        <v>38</v>
      </c>
    </row>
    <row r="64" spans="1:24" s="11" customFormat="1" ht="15.75" thickBot="1">
      <c r="A64" s="19"/>
      <c r="B64" s="19"/>
      <c r="C64" s="19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5" s="11" customFormat="1" ht="12.75" customHeight="1">
      <c r="A65" s="101" t="s">
        <v>0</v>
      </c>
      <c r="B65" s="98" t="s">
        <v>1</v>
      </c>
      <c r="C65" s="98"/>
      <c r="D65" s="98"/>
      <c r="E65" s="98"/>
      <c r="F65" s="98"/>
      <c r="G65" s="98" t="s">
        <v>2</v>
      </c>
      <c r="H65" s="98"/>
      <c r="I65" s="98" t="s">
        <v>3</v>
      </c>
      <c r="J65" s="98"/>
      <c r="K65" s="98" t="s">
        <v>4</v>
      </c>
      <c r="L65" s="98"/>
      <c r="M65" s="98" t="s">
        <v>5</v>
      </c>
      <c r="N65" s="98"/>
      <c r="O65" s="98" t="s">
        <v>6</v>
      </c>
      <c r="P65" s="98"/>
      <c r="Q65" s="98" t="s">
        <v>7</v>
      </c>
      <c r="R65" s="98"/>
      <c r="S65" s="98" t="s">
        <v>8</v>
      </c>
      <c r="T65" s="98"/>
      <c r="U65" s="98" t="s">
        <v>9</v>
      </c>
      <c r="V65" s="98"/>
      <c r="W65" s="98" t="s">
        <v>10</v>
      </c>
      <c r="X65" s="98"/>
      <c r="Y65" s="99" t="s">
        <v>36</v>
      </c>
    </row>
    <row r="66" spans="1:25" s="11" customFormat="1" ht="12.75" customHeight="1" thickBot="1">
      <c r="A66" s="102"/>
      <c r="B66" s="97" t="s">
        <v>23</v>
      </c>
      <c r="C66" s="97"/>
      <c r="D66" s="97"/>
      <c r="E66" s="97"/>
      <c r="F66" s="97"/>
      <c r="G66" s="97" t="s">
        <v>15</v>
      </c>
      <c r="H66" s="97"/>
      <c r="I66" s="97" t="s">
        <v>16</v>
      </c>
      <c r="J66" s="97"/>
      <c r="K66" s="97" t="s">
        <v>17</v>
      </c>
      <c r="L66" s="97"/>
      <c r="M66" s="97" t="s">
        <v>18</v>
      </c>
      <c r="N66" s="97"/>
      <c r="O66" s="97" t="s">
        <v>19</v>
      </c>
      <c r="P66" s="97"/>
      <c r="Q66" s="97" t="s">
        <v>20</v>
      </c>
      <c r="R66" s="97"/>
      <c r="S66" s="97" t="s">
        <v>21</v>
      </c>
      <c r="T66" s="97"/>
      <c r="U66" s="97" t="s">
        <v>22</v>
      </c>
      <c r="V66" s="97"/>
      <c r="W66" s="97" t="s">
        <v>14</v>
      </c>
      <c r="X66" s="97"/>
      <c r="Y66" s="100"/>
    </row>
    <row r="67" spans="1:25" s="11" customFormat="1" ht="22.5" customHeight="1">
      <c r="A67" s="6"/>
      <c r="B67" s="95" t="s">
        <v>64</v>
      </c>
      <c r="C67" s="95"/>
      <c r="D67" s="56" t="s">
        <v>52</v>
      </c>
      <c r="E67" s="52" t="s">
        <v>52</v>
      </c>
      <c r="F67" s="96" t="s">
        <v>62</v>
      </c>
      <c r="G67" s="92" t="s">
        <v>12</v>
      </c>
      <c r="H67" s="92" t="s">
        <v>27</v>
      </c>
      <c r="I67" s="92" t="s">
        <v>12</v>
      </c>
      <c r="J67" s="92" t="s">
        <v>27</v>
      </c>
      <c r="K67" s="92" t="s">
        <v>12</v>
      </c>
      <c r="L67" s="92" t="s">
        <v>27</v>
      </c>
      <c r="M67" s="92" t="s">
        <v>12</v>
      </c>
      <c r="N67" s="92" t="s">
        <v>27</v>
      </c>
      <c r="O67" s="92" t="s">
        <v>12</v>
      </c>
      <c r="P67" s="92" t="s">
        <v>27</v>
      </c>
      <c r="Q67" s="92" t="s">
        <v>12</v>
      </c>
      <c r="R67" s="92" t="s">
        <v>27</v>
      </c>
      <c r="S67" s="92" t="s">
        <v>12</v>
      </c>
      <c r="T67" s="92" t="s">
        <v>27</v>
      </c>
      <c r="U67" s="92" t="s">
        <v>12</v>
      </c>
      <c r="V67" s="92" t="s">
        <v>27</v>
      </c>
      <c r="W67" s="92" t="s">
        <v>12</v>
      </c>
      <c r="X67" s="92" t="s">
        <v>28</v>
      </c>
      <c r="Y67" s="52"/>
    </row>
    <row r="68" spans="1:25" s="11" customFormat="1" ht="22.5" customHeight="1">
      <c r="A68" s="7"/>
      <c r="B68" s="57" t="s">
        <v>63</v>
      </c>
      <c r="C68" s="58" t="s">
        <v>53</v>
      </c>
      <c r="D68" s="53" t="s">
        <v>54</v>
      </c>
      <c r="E68" s="52" t="s">
        <v>55</v>
      </c>
      <c r="F68" s="96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52"/>
    </row>
    <row r="69" spans="1:25" s="11" customFormat="1" ht="38.25" customHeight="1" thickBot="1">
      <c r="A69" s="3" t="s">
        <v>11</v>
      </c>
      <c r="B69" s="4" t="s">
        <v>24</v>
      </c>
      <c r="C69" s="4" t="s">
        <v>24</v>
      </c>
      <c r="D69" s="4" t="s">
        <v>24</v>
      </c>
      <c r="E69" s="4" t="s">
        <v>24</v>
      </c>
      <c r="F69" s="4" t="s">
        <v>26</v>
      </c>
      <c r="G69" s="4" t="s">
        <v>24</v>
      </c>
      <c r="H69" s="4" t="s">
        <v>26</v>
      </c>
      <c r="I69" s="4" t="s">
        <v>24</v>
      </c>
      <c r="J69" s="4" t="s">
        <v>26</v>
      </c>
      <c r="K69" s="4" t="s">
        <v>24</v>
      </c>
      <c r="L69" s="4" t="s">
        <v>26</v>
      </c>
      <c r="M69" s="4" t="s">
        <v>24</v>
      </c>
      <c r="N69" s="4" t="s">
        <v>26</v>
      </c>
      <c r="O69" s="4" t="s">
        <v>24</v>
      </c>
      <c r="P69" s="4" t="s">
        <v>26</v>
      </c>
      <c r="Q69" s="4" t="s">
        <v>24</v>
      </c>
      <c r="R69" s="4" t="s">
        <v>26</v>
      </c>
      <c r="S69" s="4" t="s">
        <v>24</v>
      </c>
      <c r="T69" s="4" t="s">
        <v>26</v>
      </c>
      <c r="U69" s="4" t="s">
        <v>24</v>
      </c>
      <c r="V69" s="4" t="s">
        <v>26</v>
      </c>
      <c r="W69" s="4" t="s">
        <v>24</v>
      </c>
      <c r="X69" s="4" t="s">
        <v>29</v>
      </c>
      <c r="Y69" s="5" t="s">
        <v>25</v>
      </c>
    </row>
    <row r="70" spans="1:25" s="11" customFormat="1" ht="38.25" customHeight="1">
      <c r="A70" s="18" t="s">
        <v>42</v>
      </c>
      <c r="B70" s="59">
        <v>9402060</v>
      </c>
      <c r="C70" s="59">
        <v>5583127</v>
      </c>
      <c r="D70" s="59">
        <v>7879695</v>
      </c>
      <c r="E70" s="59">
        <f>SUM(B70:D70)</f>
        <v>22864882</v>
      </c>
      <c r="F70" s="69">
        <f aca="true" t="shared" si="17" ref="F70:F79">E70/W70</f>
        <v>0.7508951757732676</v>
      </c>
      <c r="G70" s="59">
        <v>2068702</v>
      </c>
      <c r="H70" s="21">
        <f>G70/W70</f>
        <v>0.06793730017554914</v>
      </c>
      <c r="I70" s="59">
        <v>3066992</v>
      </c>
      <c r="J70" s="21">
        <f>I70/W70</f>
        <v>0.10072168738658724</v>
      </c>
      <c r="K70" s="59">
        <v>354747</v>
      </c>
      <c r="L70" s="21">
        <f aca="true" t="shared" si="18" ref="L70:L79">K70/W70</f>
        <v>0.011650084654713695</v>
      </c>
      <c r="M70" s="59">
        <v>284927</v>
      </c>
      <c r="N70" s="21">
        <f>M70/W70</f>
        <v>0.00935715783477692</v>
      </c>
      <c r="O70" s="59">
        <v>1009267</v>
      </c>
      <c r="P70" s="21">
        <f>O70/W70</f>
        <v>0.03314487786847789</v>
      </c>
      <c r="Q70" s="59">
        <v>408908</v>
      </c>
      <c r="R70" s="21">
        <f aca="true" t="shared" si="19" ref="R70:R77">Q70/W70</f>
        <v>0.013428761387664074</v>
      </c>
      <c r="S70" s="59">
        <v>391740</v>
      </c>
      <c r="T70" s="21">
        <f aca="true" t="shared" si="20" ref="T70:T77">S70/W70</f>
        <v>0.012864954918963493</v>
      </c>
      <c r="U70" s="59">
        <v>0</v>
      </c>
      <c r="V70" s="21">
        <f aca="true" t="shared" si="21" ref="V70:V78">U70/W70</f>
        <v>0</v>
      </c>
      <c r="W70" s="59">
        <f>B70+C70+D70+G70+I70+K70+M70+O70+Q70+S70+U70</f>
        <v>30450165</v>
      </c>
      <c r="X70" s="44">
        <f>W70/$W$80</f>
        <v>0.10041469795835034</v>
      </c>
      <c r="Y70" s="22" t="s">
        <v>31</v>
      </c>
    </row>
    <row r="71" spans="1:25" s="84" customFormat="1" ht="38.25" customHeight="1">
      <c r="A71" s="79" t="s">
        <v>13</v>
      </c>
      <c r="B71" s="80">
        <v>6563664.117647058</v>
      </c>
      <c r="C71" s="80">
        <v>2121798.2352941176</v>
      </c>
      <c r="D71" s="80">
        <v>5480058.823529411</v>
      </c>
      <c r="E71" s="80">
        <f>SUM(B71:D71)</f>
        <v>14165521.176470587</v>
      </c>
      <c r="F71" s="81">
        <f>E71/W71</f>
        <v>0.8283166050698404</v>
      </c>
      <c r="G71" s="80">
        <v>1124909</v>
      </c>
      <c r="H71" s="82">
        <f>G71/W71</f>
        <v>0.06577808132045496</v>
      </c>
      <c r="I71" s="80">
        <v>1232526</v>
      </c>
      <c r="J71" s="82">
        <f>I71/W71</f>
        <v>0.07207089236336012</v>
      </c>
      <c r="K71" s="80">
        <v>157882</v>
      </c>
      <c r="L71" s="82">
        <f t="shared" si="18"/>
        <v>0.00923201346512124</v>
      </c>
      <c r="M71" s="80">
        <v>65116</v>
      </c>
      <c r="N71" s="82">
        <f>M71/W71</f>
        <v>0.0038076018089132054</v>
      </c>
      <c r="O71" s="80">
        <v>124524</v>
      </c>
      <c r="P71" s="82">
        <f>O71/W71</f>
        <v>0.007281433252243811</v>
      </c>
      <c r="Q71" s="80">
        <v>12948</v>
      </c>
      <c r="R71" s="82">
        <f t="shared" si="19"/>
        <v>0.0007571231067910834</v>
      </c>
      <c r="S71" s="80">
        <v>218152</v>
      </c>
      <c r="T71" s="82">
        <f t="shared" si="20"/>
        <v>0.012756249613275287</v>
      </c>
      <c r="U71" s="80">
        <v>0</v>
      </c>
      <c r="V71" s="82">
        <f t="shared" si="21"/>
        <v>0</v>
      </c>
      <c r="W71" s="80">
        <f>B71+C71+D71+G71+I71+K71+M71+O71+Q71+S71+U71</f>
        <v>17101578.176470585</v>
      </c>
      <c r="X71" s="85">
        <f>W71/$W$80</f>
        <v>0.0563954187834913</v>
      </c>
      <c r="Y71" s="83" t="s">
        <v>32</v>
      </c>
    </row>
    <row r="72" spans="1:25" s="78" customFormat="1" ht="38.25" customHeight="1">
      <c r="A72" s="18" t="s">
        <v>43</v>
      </c>
      <c r="B72" s="59">
        <v>10536168.399999999</v>
      </c>
      <c r="C72" s="59">
        <v>5906068.59</v>
      </c>
      <c r="D72" s="59">
        <v>16246203.57</v>
      </c>
      <c r="E72" s="59">
        <f aca="true" t="shared" si="22" ref="E72:E79">SUM(B72:D72)</f>
        <v>32688440.56</v>
      </c>
      <c r="F72" s="69">
        <f t="shared" si="17"/>
        <v>0.5953884540707373</v>
      </c>
      <c r="G72" s="59">
        <v>4453573</v>
      </c>
      <c r="H72" s="21">
        <f aca="true" t="shared" si="23" ref="H72:H79">G72/W72</f>
        <v>0.08111754180179147</v>
      </c>
      <c r="I72" s="59">
        <v>8654786</v>
      </c>
      <c r="J72" s="21">
        <f aca="true" t="shared" si="24" ref="J72:J77">I72/W72</f>
        <v>0.15763858931706287</v>
      </c>
      <c r="K72" s="59">
        <v>1092050</v>
      </c>
      <c r="L72" s="21">
        <f t="shared" si="18"/>
        <v>0.019890638712926987</v>
      </c>
      <c r="M72" s="59">
        <v>2166702</v>
      </c>
      <c r="N72" s="21">
        <f aca="true" t="shared" si="25" ref="N72:N77">M72/W72</f>
        <v>0.039464389616387825</v>
      </c>
      <c r="O72" s="59">
        <v>4096444</v>
      </c>
      <c r="P72" s="21">
        <f aca="true" t="shared" si="26" ref="P72:P77">O72/W72</f>
        <v>0.0746127811105146</v>
      </c>
      <c r="Q72" s="59">
        <v>293745</v>
      </c>
      <c r="R72" s="21">
        <f t="shared" si="19"/>
        <v>0.005350282192874628</v>
      </c>
      <c r="S72" s="59">
        <v>1440709</v>
      </c>
      <c r="T72" s="21">
        <f t="shared" si="20"/>
        <v>0.026241126513861384</v>
      </c>
      <c r="U72" s="59">
        <v>16262</v>
      </c>
      <c r="V72" s="21">
        <f t="shared" si="21"/>
        <v>0.0002961966638428814</v>
      </c>
      <c r="W72" s="59">
        <f aca="true" t="shared" si="27" ref="W72:W79">B72+C72+D72+G72+I72+K72+M72+O72+Q72+S72+U72</f>
        <v>54902711.56</v>
      </c>
      <c r="X72" s="44">
        <f aca="true" t="shared" si="28" ref="X72:X79">W72/$W$80</f>
        <v>0.18105120935771052</v>
      </c>
      <c r="Y72" s="22" t="s">
        <v>33</v>
      </c>
    </row>
    <row r="73" spans="1:25" s="84" customFormat="1" ht="38.25" customHeight="1">
      <c r="A73" s="79" t="s">
        <v>44</v>
      </c>
      <c r="B73" s="80">
        <v>12124883</v>
      </c>
      <c r="C73" s="80">
        <v>4598135</v>
      </c>
      <c r="D73" s="80">
        <v>10727863</v>
      </c>
      <c r="E73" s="80">
        <f>SUM(B73:D73)</f>
        <v>27450881</v>
      </c>
      <c r="F73" s="81">
        <f t="shared" si="17"/>
        <v>0.8036913044943406</v>
      </c>
      <c r="G73" s="80">
        <v>2105103</v>
      </c>
      <c r="H73" s="82">
        <f t="shared" si="23"/>
        <v>0.0616320101407656</v>
      </c>
      <c r="I73" s="80">
        <v>2239867</v>
      </c>
      <c r="J73" s="82">
        <f t="shared" si="24"/>
        <v>0.0655775539999545</v>
      </c>
      <c r="K73" s="80">
        <v>340763</v>
      </c>
      <c r="L73" s="82">
        <f t="shared" si="18"/>
        <v>0.009976665593843963</v>
      </c>
      <c r="M73" s="80">
        <v>665609</v>
      </c>
      <c r="N73" s="82">
        <f t="shared" si="25"/>
        <v>0.01948732230099185</v>
      </c>
      <c r="O73" s="80">
        <v>520335</v>
      </c>
      <c r="P73" s="82">
        <f t="shared" si="26"/>
        <v>0.015234072630458114</v>
      </c>
      <c r="Q73" s="80">
        <v>61284</v>
      </c>
      <c r="R73" s="82">
        <f t="shared" si="19"/>
        <v>0.0017942381486638322</v>
      </c>
      <c r="S73" s="80">
        <v>772159</v>
      </c>
      <c r="T73" s="82">
        <f t="shared" si="20"/>
        <v>0.022606832690981595</v>
      </c>
      <c r="U73" s="80">
        <v>0</v>
      </c>
      <c r="V73" s="82">
        <f t="shared" si="21"/>
        <v>0</v>
      </c>
      <c r="W73" s="80">
        <f t="shared" si="27"/>
        <v>34156001</v>
      </c>
      <c r="X73" s="85">
        <f t="shared" si="28"/>
        <v>0.11263533461576028</v>
      </c>
      <c r="Y73" s="83" t="s">
        <v>34</v>
      </c>
    </row>
    <row r="74" spans="1:25" s="78" customFormat="1" ht="38.25" customHeight="1">
      <c r="A74" s="18" t="s">
        <v>50</v>
      </c>
      <c r="B74" s="59">
        <v>6720446</v>
      </c>
      <c r="C74" s="59">
        <v>3082592</v>
      </c>
      <c r="D74" s="59">
        <f>8389886-5</f>
        <v>8389881</v>
      </c>
      <c r="E74" s="59">
        <f t="shared" si="22"/>
        <v>18192919</v>
      </c>
      <c r="F74" s="69">
        <f t="shared" si="17"/>
        <v>0.6261473668980058</v>
      </c>
      <c r="G74" s="59">
        <v>2250669</v>
      </c>
      <c r="H74" s="21">
        <f t="shared" si="23"/>
        <v>0.07746148202544999</v>
      </c>
      <c r="I74" s="59">
        <v>6615330</v>
      </c>
      <c r="J74" s="21">
        <f t="shared" si="24"/>
        <v>0.22768042119361848</v>
      </c>
      <c r="K74" s="59">
        <v>353831</v>
      </c>
      <c r="L74" s="21">
        <f t="shared" si="18"/>
        <v>0.012177834078021688</v>
      </c>
      <c r="M74" s="59">
        <v>140301</v>
      </c>
      <c r="N74" s="21">
        <f t="shared" si="25"/>
        <v>0.004828752424124854</v>
      </c>
      <c r="O74" s="59">
        <v>587489</v>
      </c>
      <c r="P74" s="21">
        <f t="shared" si="26"/>
        <v>0.02021966295961316</v>
      </c>
      <c r="Q74" s="59">
        <v>113958</v>
      </c>
      <c r="R74" s="21">
        <f t="shared" si="19"/>
        <v>0.003922102969675341</v>
      </c>
      <c r="S74" s="59">
        <v>351696</v>
      </c>
      <c r="T74" s="21">
        <f t="shared" si="20"/>
        <v>0.01210435358661032</v>
      </c>
      <c r="U74" s="59">
        <v>449138</v>
      </c>
      <c r="V74" s="21">
        <f t="shared" si="21"/>
        <v>0.015458023864880424</v>
      </c>
      <c r="W74" s="59">
        <f t="shared" si="27"/>
        <v>29055331</v>
      </c>
      <c r="X74" s="44">
        <f t="shared" si="28"/>
        <v>0.09581499103354262</v>
      </c>
      <c r="Y74" s="22" t="s">
        <v>51</v>
      </c>
    </row>
    <row r="75" spans="1:25" s="84" customFormat="1" ht="38.25" customHeight="1">
      <c r="A75" s="79" t="s">
        <v>45</v>
      </c>
      <c r="B75" s="80">
        <f>13535935</f>
        <v>13535935</v>
      </c>
      <c r="C75" s="80">
        <v>5080946</v>
      </c>
      <c r="D75" s="80">
        <v>14624359</v>
      </c>
      <c r="E75" s="80">
        <f>SUM(B75:D75)</f>
        <v>33241240</v>
      </c>
      <c r="F75" s="81">
        <f t="shared" si="17"/>
        <v>0.8072105594549716</v>
      </c>
      <c r="G75" s="80">
        <v>3219628</v>
      </c>
      <c r="H75" s="82">
        <f t="shared" si="23"/>
        <v>0.07818353704966756</v>
      </c>
      <c r="I75" s="80">
        <v>1054379</v>
      </c>
      <c r="J75" s="82">
        <f t="shared" si="24"/>
        <v>0.025603914368644894</v>
      </c>
      <c r="K75" s="80">
        <v>513644</v>
      </c>
      <c r="L75" s="82">
        <f t="shared" si="18"/>
        <v>0.012473026295068699</v>
      </c>
      <c r="M75" s="80">
        <v>330360</v>
      </c>
      <c r="N75" s="82">
        <f t="shared" si="25"/>
        <v>0.00802226633006303</v>
      </c>
      <c r="O75" s="80">
        <v>1309018</v>
      </c>
      <c r="P75" s="82">
        <f t="shared" si="26"/>
        <v>0.03178741683874091</v>
      </c>
      <c r="Q75" s="80">
        <v>178165</v>
      </c>
      <c r="R75" s="82">
        <f t="shared" si="19"/>
        <v>0.00432645320467272</v>
      </c>
      <c r="S75" s="80">
        <v>485454</v>
      </c>
      <c r="T75" s="82">
        <f t="shared" si="20"/>
        <v>0.011788477052289678</v>
      </c>
      <c r="U75" s="80">
        <v>848495</v>
      </c>
      <c r="V75" s="82">
        <f t="shared" si="21"/>
        <v>0.02060434940588095</v>
      </c>
      <c r="W75" s="80">
        <f t="shared" si="27"/>
        <v>41180383</v>
      </c>
      <c r="X75" s="85">
        <f t="shared" si="28"/>
        <v>0.13579945201460106</v>
      </c>
      <c r="Y75" s="83" t="s">
        <v>39</v>
      </c>
    </row>
    <row r="76" spans="1:25" s="78" customFormat="1" ht="38.25" customHeight="1">
      <c r="A76" s="18" t="s">
        <v>46</v>
      </c>
      <c r="B76" s="59">
        <v>12610376.52</v>
      </c>
      <c r="C76" s="59">
        <v>4932928.62</v>
      </c>
      <c r="D76" s="59">
        <f>15266983.98+191</f>
        <v>15267174.98</v>
      </c>
      <c r="E76" s="59">
        <f t="shared" si="22"/>
        <v>32810480.12</v>
      </c>
      <c r="F76" s="69">
        <f t="shared" si="17"/>
        <v>0.5916999191745049</v>
      </c>
      <c r="G76" s="59">
        <v>5332873.72</v>
      </c>
      <c r="H76" s="21">
        <f t="shared" si="23"/>
        <v>0.09617234912598534</v>
      </c>
      <c r="I76" s="59">
        <v>4895369.16</v>
      </c>
      <c r="J76" s="21">
        <f t="shared" si="24"/>
        <v>0.08828244895251366</v>
      </c>
      <c r="K76" s="59">
        <v>850081</v>
      </c>
      <c r="L76" s="21">
        <f t="shared" si="18"/>
        <v>0.01533024988211548</v>
      </c>
      <c r="M76" s="59">
        <v>820456.93</v>
      </c>
      <c r="N76" s="21">
        <f t="shared" si="25"/>
        <v>0.014796013267457254</v>
      </c>
      <c r="O76" s="59">
        <v>6979975.19</v>
      </c>
      <c r="P76" s="21">
        <f t="shared" si="26"/>
        <v>0.12587596221262032</v>
      </c>
      <c r="Q76" s="59">
        <v>356800</v>
      </c>
      <c r="R76" s="21">
        <f t="shared" si="19"/>
        <v>0.00643448466433058</v>
      </c>
      <c r="S76" s="59">
        <v>918865.04</v>
      </c>
      <c r="T76" s="21">
        <f t="shared" si="20"/>
        <v>0.016570692288311394</v>
      </c>
      <c r="U76" s="59">
        <v>2486315</v>
      </c>
      <c r="V76" s="21">
        <f t="shared" si="21"/>
        <v>0.044837880432161116</v>
      </c>
      <c r="W76" s="59">
        <f t="shared" si="27"/>
        <v>55451216.16</v>
      </c>
      <c r="X76" s="44">
        <f t="shared" si="28"/>
        <v>0.18285999836551278</v>
      </c>
      <c r="Y76" s="22" t="s">
        <v>37</v>
      </c>
    </row>
    <row r="77" spans="1:25" s="84" customFormat="1" ht="38.25" customHeight="1">
      <c r="A77" s="79" t="s">
        <v>47</v>
      </c>
      <c r="B77" s="80">
        <v>10680233</v>
      </c>
      <c r="C77" s="80">
        <v>4378245</v>
      </c>
      <c r="D77" s="80">
        <v>11730311</v>
      </c>
      <c r="E77" s="80">
        <f t="shared" si="22"/>
        <v>26788789</v>
      </c>
      <c r="F77" s="81">
        <f t="shared" si="17"/>
        <v>0.665330258519189</v>
      </c>
      <c r="G77" s="80">
        <v>3550018</v>
      </c>
      <c r="H77" s="82">
        <f t="shared" si="23"/>
        <v>0.08816876319746199</v>
      </c>
      <c r="I77" s="80">
        <v>4343988</v>
      </c>
      <c r="J77" s="82">
        <f t="shared" si="24"/>
        <v>0.10788791755552127</v>
      </c>
      <c r="K77" s="80">
        <v>575379</v>
      </c>
      <c r="L77" s="82">
        <f t="shared" si="18"/>
        <v>0.014290196500353654</v>
      </c>
      <c r="M77" s="80">
        <v>210179</v>
      </c>
      <c r="N77" s="82">
        <f t="shared" si="25"/>
        <v>0.005220036202655694</v>
      </c>
      <c r="O77" s="80">
        <v>1126502</v>
      </c>
      <c r="P77" s="82">
        <f t="shared" si="26"/>
        <v>0.02797796745804312</v>
      </c>
      <c r="Q77" s="80">
        <v>116511</v>
      </c>
      <c r="R77" s="82">
        <f t="shared" si="19"/>
        <v>0.0028936841359394495</v>
      </c>
      <c r="S77" s="80">
        <v>1483167</v>
      </c>
      <c r="T77" s="82">
        <f t="shared" si="20"/>
        <v>0.03683615125480775</v>
      </c>
      <c r="U77" s="80">
        <v>2069364</v>
      </c>
      <c r="V77" s="82">
        <f t="shared" si="21"/>
        <v>0.05139502517602804</v>
      </c>
      <c r="W77" s="80">
        <f t="shared" si="27"/>
        <v>40263897</v>
      </c>
      <c r="X77" s="85">
        <f t="shared" si="28"/>
        <v>0.13277718054667775</v>
      </c>
      <c r="Y77" s="83" t="s">
        <v>35</v>
      </c>
    </row>
    <row r="78" spans="1:25" s="78" customFormat="1" ht="38.25" customHeight="1">
      <c r="A78" s="18" t="s">
        <v>48</v>
      </c>
      <c r="B78" s="59">
        <v>0</v>
      </c>
      <c r="C78" s="59">
        <v>0</v>
      </c>
      <c r="D78" s="59">
        <v>0</v>
      </c>
      <c r="E78" s="59">
        <f>SUM(B78:D78)</f>
        <v>0</v>
      </c>
      <c r="F78" s="69">
        <f t="shared" si="17"/>
        <v>0</v>
      </c>
      <c r="G78" s="59">
        <v>0</v>
      </c>
      <c r="H78" s="21">
        <f t="shared" si="23"/>
        <v>0</v>
      </c>
      <c r="I78" s="59">
        <v>0</v>
      </c>
      <c r="J78" s="21">
        <f>I78/W78</f>
        <v>0</v>
      </c>
      <c r="K78" s="59">
        <v>0</v>
      </c>
      <c r="L78" s="21">
        <f t="shared" si="18"/>
        <v>0</v>
      </c>
      <c r="M78" s="59">
        <v>0</v>
      </c>
      <c r="N78" s="21">
        <f>M78/W78</f>
        <v>0</v>
      </c>
      <c r="O78" s="59">
        <v>0</v>
      </c>
      <c r="P78" s="21">
        <f>O78/W78</f>
        <v>0</v>
      </c>
      <c r="Q78" s="59">
        <v>0</v>
      </c>
      <c r="R78" s="21">
        <f>Q78/W78</f>
        <v>0</v>
      </c>
      <c r="S78" s="59">
        <v>0</v>
      </c>
      <c r="T78" s="21">
        <f>S78/W78</f>
        <v>0</v>
      </c>
      <c r="U78" s="59">
        <v>493175</v>
      </c>
      <c r="V78" s="21">
        <f t="shared" si="21"/>
        <v>1</v>
      </c>
      <c r="W78" s="59">
        <f t="shared" si="27"/>
        <v>493175</v>
      </c>
      <c r="X78" s="44">
        <f t="shared" si="28"/>
        <v>0.0016263300598078673</v>
      </c>
      <c r="Y78" s="22" t="s">
        <v>40</v>
      </c>
    </row>
    <row r="79" spans="1:25" s="84" customFormat="1" ht="38.25" customHeight="1" thickBot="1">
      <c r="A79" s="79" t="s">
        <v>49</v>
      </c>
      <c r="B79" s="89">
        <v>0</v>
      </c>
      <c r="C79" s="89">
        <v>0</v>
      </c>
      <c r="D79" s="89">
        <v>0</v>
      </c>
      <c r="E79" s="89">
        <f t="shared" si="22"/>
        <v>0</v>
      </c>
      <c r="F79" s="81">
        <f t="shared" si="17"/>
        <v>0</v>
      </c>
      <c r="G79" s="89">
        <v>0</v>
      </c>
      <c r="H79" s="82">
        <f t="shared" si="23"/>
        <v>0</v>
      </c>
      <c r="I79" s="89">
        <v>0</v>
      </c>
      <c r="J79" s="82">
        <f>I79/W79</f>
        <v>0</v>
      </c>
      <c r="K79" s="89">
        <v>0</v>
      </c>
      <c r="L79" s="82">
        <f t="shared" si="18"/>
        <v>0</v>
      </c>
      <c r="M79" s="89">
        <v>189645</v>
      </c>
      <c r="N79" s="90">
        <f>M79/W79</f>
        <v>1</v>
      </c>
      <c r="O79" s="89">
        <v>0</v>
      </c>
      <c r="P79" s="90">
        <f>O79/W79</f>
        <v>0</v>
      </c>
      <c r="Q79" s="89">
        <v>0</v>
      </c>
      <c r="R79" s="90">
        <f>Q79/W79</f>
        <v>0</v>
      </c>
      <c r="S79" s="89">
        <v>0</v>
      </c>
      <c r="T79" s="90">
        <f>S79/W79</f>
        <v>0</v>
      </c>
      <c r="U79" s="89"/>
      <c r="V79" s="90">
        <f>U79/W79</f>
        <v>0</v>
      </c>
      <c r="W79" s="80">
        <f t="shared" si="27"/>
        <v>189645</v>
      </c>
      <c r="X79" s="85">
        <f t="shared" si="28"/>
        <v>0.0006253872645455731</v>
      </c>
      <c r="Y79" s="91" t="s">
        <v>41</v>
      </c>
    </row>
    <row r="80" spans="1:25" s="11" customFormat="1" ht="31.5" customHeight="1" thickBot="1">
      <c r="A80" s="33" t="s">
        <v>10</v>
      </c>
      <c r="B80" s="68">
        <f>SUM(B70:B79)</f>
        <v>82173766.03764705</v>
      </c>
      <c r="C80" s="68">
        <f>SUM(C70:C79)</f>
        <v>35683840.44529412</v>
      </c>
      <c r="D80" s="68">
        <f>SUM(D70:D79)</f>
        <v>90345546.37352942</v>
      </c>
      <c r="E80" s="68">
        <f>SUM(E70:E79)</f>
        <v>208203152.85647058</v>
      </c>
      <c r="F80" s="35">
        <f>E80/W80</f>
        <v>0.6865859908495977</v>
      </c>
      <c r="G80" s="68">
        <f>SUM(G70:G79)</f>
        <v>24105475.72</v>
      </c>
      <c r="H80" s="35">
        <f>G80/W80</f>
        <v>0.07949198513591461</v>
      </c>
      <c r="I80" s="68">
        <f>SUM(I70:I79)</f>
        <v>32103237.16</v>
      </c>
      <c r="J80" s="35">
        <f>I80/W80</f>
        <v>0.10586598998418198</v>
      </c>
      <c r="K80" s="68">
        <f>SUM(K70:K79)</f>
        <v>4238377</v>
      </c>
      <c r="L80" s="35">
        <f>K80/W80</f>
        <v>0.01397678292674667</v>
      </c>
      <c r="M80" s="68">
        <f>SUM(M70:M79)</f>
        <v>4873295.93</v>
      </c>
      <c r="N80" s="35">
        <f>M80/W80</f>
        <v>0.016070538168598034</v>
      </c>
      <c r="O80" s="68">
        <f>SUM(O70:O79)</f>
        <v>15753554.190000001</v>
      </c>
      <c r="P80" s="35">
        <f>O80/W80</f>
        <v>0.05195007599332728</v>
      </c>
      <c r="Q80" s="68">
        <f>SUM(Q70:Q79)</f>
        <v>1542319</v>
      </c>
      <c r="R80" s="35">
        <f>Q80/W80</f>
        <v>0.005086064280453815</v>
      </c>
      <c r="S80" s="68">
        <f>SUM(S70:S79)</f>
        <v>6061942.04</v>
      </c>
      <c r="T80" s="35">
        <f>S80/W80</f>
        <v>0.01999030478119334</v>
      </c>
      <c r="U80" s="68">
        <f>SUM(U70:U79)</f>
        <v>6362749</v>
      </c>
      <c r="V80" s="35">
        <f>U80/W80</f>
        <v>0.020982267879986714</v>
      </c>
      <c r="W80" s="68">
        <f>SUM(W70:W79)</f>
        <v>303244102.89647055</v>
      </c>
      <c r="X80" s="35">
        <f>SUM(X70:X79)</f>
        <v>1.0000000000000002</v>
      </c>
      <c r="Y80" s="36" t="s">
        <v>14</v>
      </c>
    </row>
    <row r="82" spans="1:25" ht="15">
      <c r="A82" s="88"/>
      <c r="E82" s="86"/>
      <c r="Q82" s="86"/>
      <c r="Y82" s="87"/>
    </row>
    <row r="88" ht="15">
      <c r="V88" s="76"/>
    </row>
    <row r="90" ht="15">
      <c r="V90" s="77"/>
    </row>
  </sheetData>
  <sheetProtection/>
  <mergeCells count="180">
    <mergeCell ref="B7:C7"/>
    <mergeCell ref="B27:C27"/>
    <mergeCell ref="B47:C47"/>
    <mergeCell ref="A42:F42"/>
    <mergeCell ref="B5:F5"/>
    <mergeCell ref="B6:F6"/>
    <mergeCell ref="B46:F46"/>
    <mergeCell ref="B45:F45"/>
    <mergeCell ref="B26:F26"/>
    <mergeCell ref="B25:F25"/>
    <mergeCell ref="X47:X48"/>
    <mergeCell ref="P47:P48"/>
    <mergeCell ref="Q47:Q48"/>
    <mergeCell ref="R47:R48"/>
    <mergeCell ref="S47:S48"/>
    <mergeCell ref="T47:T48"/>
    <mergeCell ref="U47:U48"/>
    <mergeCell ref="L47:L48"/>
    <mergeCell ref="M47:M48"/>
    <mergeCell ref="N47:N48"/>
    <mergeCell ref="O47:O48"/>
    <mergeCell ref="V47:V48"/>
    <mergeCell ref="W47:W48"/>
    <mergeCell ref="Q46:R46"/>
    <mergeCell ref="S46:T46"/>
    <mergeCell ref="U46:V46"/>
    <mergeCell ref="W46:X46"/>
    <mergeCell ref="F47:F48"/>
    <mergeCell ref="G47:G48"/>
    <mergeCell ref="H47:H48"/>
    <mergeCell ref="I47:I48"/>
    <mergeCell ref="J47:J48"/>
    <mergeCell ref="K47:K48"/>
    <mergeCell ref="Q45:R45"/>
    <mergeCell ref="S45:T45"/>
    <mergeCell ref="U45:V45"/>
    <mergeCell ref="W45:X45"/>
    <mergeCell ref="Y45:Y46"/>
    <mergeCell ref="G46:H46"/>
    <mergeCell ref="I46:J46"/>
    <mergeCell ref="K46:L46"/>
    <mergeCell ref="M46:N46"/>
    <mergeCell ref="O46:P46"/>
    <mergeCell ref="T27:T28"/>
    <mergeCell ref="U27:U28"/>
    <mergeCell ref="W42:Y42"/>
    <mergeCell ref="A43:E43"/>
    <mergeCell ref="A45:A46"/>
    <mergeCell ref="G45:H45"/>
    <mergeCell ref="I45:J45"/>
    <mergeCell ref="K45:L45"/>
    <mergeCell ref="M45:N45"/>
    <mergeCell ref="O45:P45"/>
    <mergeCell ref="M27:M28"/>
    <mergeCell ref="N27:N28"/>
    <mergeCell ref="O27:O28"/>
    <mergeCell ref="V27:V28"/>
    <mergeCell ref="W27:W28"/>
    <mergeCell ref="X27:X28"/>
    <mergeCell ref="P27:P28"/>
    <mergeCell ref="Q27:Q28"/>
    <mergeCell ref="R27:R28"/>
    <mergeCell ref="S27:S28"/>
    <mergeCell ref="S26:T26"/>
    <mergeCell ref="U26:V26"/>
    <mergeCell ref="W26:X26"/>
    <mergeCell ref="F27:F28"/>
    <mergeCell ref="G27:G28"/>
    <mergeCell ref="H27:H28"/>
    <mergeCell ref="I27:I28"/>
    <mergeCell ref="J27:J28"/>
    <mergeCell ref="K27:K28"/>
    <mergeCell ref="L27:L28"/>
    <mergeCell ref="S25:T25"/>
    <mergeCell ref="U25:V25"/>
    <mergeCell ref="W25:X25"/>
    <mergeCell ref="Y25:Y26"/>
    <mergeCell ref="G26:H26"/>
    <mergeCell ref="I26:J26"/>
    <mergeCell ref="K26:L26"/>
    <mergeCell ref="M26:N26"/>
    <mergeCell ref="O26:P26"/>
    <mergeCell ref="Q26:R26"/>
    <mergeCell ref="A22:F22"/>
    <mergeCell ref="W22:Y22"/>
    <mergeCell ref="A23:E23"/>
    <mergeCell ref="A25:A26"/>
    <mergeCell ref="G25:H25"/>
    <mergeCell ref="I25:J25"/>
    <mergeCell ref="K25:L25"/>
    <mergeCell ref="M25:N25"/>
    <mergeCell ref="O25:P25"/>
    <mergeCell ref="Q25:R25"/>
    <mergeCell ref="A5:A6"/>
    <mergeCell ref="W2:Y2"/>
    <mergeCell ref="X7:X8"/>
    <mergeCell ref="A2:F2"/>
    <mergeCell ref="A3:E3"/>
    <mergeCell ref="M7:M8"/>
    <mergeCell ref="W7:W8"/>
    <mergeCell ref="G7:G8"/>
    <mergeCell ref="T7:T8"/>
    <mergeCell ref="Y5:Y6"/>
    <mergeCell ref="W5:X5"/>
    <mergeCell ref="S5:T5"/>
    <mergeCell ref="U5:V5"/>
    <mergeCell ref="W6:X6"/>
    <mergeCell ref="S6:T6"/>
    <mergeCell ref="U6:V6"/>
    <mergeCell ref="U7:U8"/>
    <mergeCell ref="G5:H5"/>
    <mergeCell ref="I5:J5"/>
    <mergeCell ref="K5:L5"/>
    <mergeCell ref="O5:P5"/>
    <mergeCell ref="Q5:R5"/>
    <mergeCell ref="M5:N5"/>
    <mergeCell ref="N7:N8"/>
    <mergeCell ref="P7:P8"/>
    <mergeCell ref="O6:P6"/>
    <mergeCell ref="Q6:R6"/>
    <mergeCell ref="I7:I8"/>
    <mergeCell ref="K7:K8"/>
    <mergeCell ref="R7:R8"/>
    <mergeCell ref="Q7:Q8"/>
    <mergeCell ref="O7:O8"/>
    <mergeCell ref="V7:V8"/>
    <mergeCell ref="G6:H6"/>
    <mergeCell ref="K6:L6"/>
    <mergeCell ref="M6:N6"/>
    <mergeCell ref="I6:J6"/>
    <mergeCell ref="F7:F8"/>
    <mergeCell ref="H7:H8"/>
    <mergeCell ref="J7:J8"/>
    <mergeCell ref="L7:L8"/>
    <mergeCell ref="S7:S8"/>
    <mergeCell ref="A65:A66"/>
    <mergeCell ref="B65:F65"/>
    <mergeCell ref="G65:H65"/>
    <mergeCell ref="I65:J65"/>
    <mergeCell ref="K65:L65"/>
    <mergeCell ref="M65:N65"/>
    <mergeCell ref="B66:F66"/>
    <mergeCell ref="G66:H66"/>
    <mergeCell ref="I66:J66"/>
    <mergeCell ref="K66:L66"/>
    <mergeCell ref="O65:P65"/>
    <mergeCell ref="Q65:R65"/>
    <mergeCell ref="S65:T65"/>
    <mergeCell ref="U65:V65"/>
    <mergeCell ref="W65:X65"/>
    <mergeCell ref="Y65:Y66"/>
    <mergeCell ref="M66:N66"/>
    <mergeCell ref="O66:P66"/>
    <mergeCell ref="Q66:R66"/>
    <mergeCell ref="S66:T66"/>
    <mergeCell ref="U66:V66"/>
    <mergeCell ref="W66:X66"/>
    <mergeCell ref="B67:C67"/>
    <mergeCell ref="F67:F68"/>
    <mergeCell ref="G67:G68"/>
    <mergeCell ref="H67:H68"/>
    <mergeCell ref="I67:I68"/>
    <mergeCell ref="J67:J68"/>
    <mergeCell ref="V67:V68"/>
    <mergeCell ref="K67:K68"/>
    <mergeCell ref="L67:L68"/>
    <mergeCell ref="M67:M68"/>
    <mergeCell ref="N67:N68"/>
    <mergeCell ref="O67:O68"/>
    <mergeCell ref="P67:P68"/>
    <mergeCell ref="W67:W68"/>
    <mergeCell ref="X67:X68"/>
    <mergeCell ref="A62:F62"/>
    <mergeCell ref="W62:Y62"/>
    <mergeCell ref="A63:E63"/>
    <mergeCell ref="Q67:Q68"/>
    <mergeCell ref="R67:R68"/>
    <mergeCell ref="S67:S68"/>
    <mergeCell ref="T67:T68"/>
    <mergeCell ref="U67:U68"/>
  </mergeCells>
  <printOptions/>
  <pageMargins left="0.7" right="0.7" top="0.75" bottom="0.75" header="0.3" footer="0.3"/>
  <pageSetup fitToHeight="1" fitToWidth="1" horizontalDpi="600" verticalDpi="600" orientation="landscape" scale="22" r:id="rId1"/>
  <ignoredErrors>
    <ignoredError sqref="F20 H20:K20 L20:O20 P20:T20 F40 J40 H40:I40 K40:L40 M40 N40:V40 W40 F60 H60 J60:O60 P60:V60 A80 D80:F80 H80:U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Ins_por_2018_RD</dc:title>
  <dc:subject/>
  <dc:creator>user-laptop</dc:creator>
  <cp:keywords/>
  <dc:description/>
  <cp:lastModifiedBy>Baker Saleh</cp:lastModifiedBy>
  <cp:lastPrinted>2018-04-02T09:01:04Z</cp:lastPrinted>
  <dcterms:created xsi:type="dcterms:W3CDTF">2012-08-31T17:29:23Z</dcterms:created>
  <dcterms:modified xsi:type="dcterms:W3CDTF">2022-04-11T07:18:07Z</dcterms:modified>
  <cp:category/>
  <cp:version/>
  <cp:contentType/>
  <cp:contentStatus/>
</cp:coreProperties>
</file>